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5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605" firstSheet="9" activeTab="13"/>
  </bookViews>
  <sheets>
    <sheet name="M12JO poolit" sheetId="1" r:id="rId1"/>
    <sheet name="M12JO poolipelit" sheetId="2" r:id="rId2"/>
    <sheet name="M12JO jatkocup" sheetId="3" r:id="rId3"/>
    <sheet name="M12JO cup-pelit" sheetId="4" r:id="rId4"/>
    <sheet name="M17JO poolit" sheetId="5" r:id="rId5"/>
    <sheet name="M17JO poolipelit" sheetId="6" r:id="rId6"/>
    <sheet name="M17JO jatkocup" sheetId="7" r:id="rId7"/>
    <sheet name="M17JO cup-pelit" sheetId="8" r:id="rId8"/>
    <sheet name="N12 poolit" sheetId="9" r:id="rId9"/>
    <sheet name="N12 jatkocup" sheetId="10" r:id="rId10"/>
    <sheet name="N12JO poolit" sheetId="11" r:id="rId11"/>
    <sheet name="N12JO pooliottelut" sheetId="12" r:id="rId12"/>
    <sheet name="N17JO poolit" sheetId="13" r:id="rId13"/>
    <sheet name="N17JO pooliottelut" sheetId="14" r:id="rId14"/>
  </sheets>
  <definedNames/>
  <calcPr fullCalcOnLoad="1"/>
</workbook>
</file>

<file path=xl/sharedStrings.xml><?xml version="1.0" encoding="utf-8"?>
<sst xmlns="http://schemas.openxmlformats.org/spreadsheetml/2006/main" count="1854" uniqueCount="245">
  <si>
    <t>17-SM ja Nappulaliiga</t>
  </si>
  <si>
    <t>suoraan kaavioon</t>
  </si>
  <si>
    <t>RN</t>
  </si>
  <si>
    <t>Pooli A</t>
  </si>
  <si>
    <t>Seura</t>
  </si>
  <si>
    <t>Voitot</t>
  </si>
  <si>
    <t>Erät</t>
  </si>
  <si>
    <t>Pisteet</t>
  </si>
  <si>
    <t>Sija</t>
  </si>
  <si>
    <t>1</t>
  </si>
  <si>
    <t>Vesalainen Rasmus</t>
  </si>
  <si>
    <t>KoKa</t>
  </si>
  <si>
    <t>2</t>
  </si>
  <si>
    <t>Neitola Patrik</t>
  </si>
  <si>
    <t>OPT-86</t>
  </si>
  <si>
    <t>3</t>
  </si>
  <si>
    <t>Afanassiev Yuri</t>
  </si>
  <si>
    <t>PT Espoo</t>
  </si>
  <si>
    <t>4</t>
  </si>
  <si>
    <t>Westerlund Samuel</t>
  </si>
  <si>
    <t>MBF</t>
  </si>
  <si>
    <t>1. erä</t>
  </si>
  <si>
    <t>2. erä</t>
  </si>
  <si>
    <t>3. erä</t>
  </si>
  <si>
    <t>4. erä</t>
  </si>
  <si>
    <t>5. erä</t>
  </si>
  <si>
    <t>Ottelu</t>
  </si>
  <si>
    <t>Tuomari</t>
  </si>
  <si>
    <t>1-3</t>
  </si>
  <si>
    <t>2-4</t>
  </si>
  <si>
    <t>1-4</t>
  </si>
  <si>
    <t>2-3</t>
  </si>
  <si>
    <t>1-2</t>
  </si>
  <si>
    <t>3-4</t>
  </si>
  <si>
    <t>Pooli B</t>
  </si>
  <si>
    <t>Rahikainen Joni</t>
  </si>
  <si>
    <t>Hiltunen Paulus</t>
  </si>
  <si>
    <t>Engberg Elim</t>
  </si>
  <si>
    <t>Abdalla Amr</t>
  </si>
  <si>
    <t>Kettula Leo</t>
  </si>
  <si>
    <t>Penttilä Turo</t>
  </si>
  <si>
    <t>HIK</t>
  </si>
  <si>
    <t>Sarajärvi Konsta</t>
  </si>
  <si>
    <t>0</t>
  </si>
  <si>
    <t>Oresic Alvar</t>
  </si>
  <si>
    <t>Räsänen Joona</t>
  </si>
  <si>
    <t>Heikkilä Aleksi</t>
  </si>
  <si>
    <t>Soini Jimmy</t>
  </si>
  <si>
    <t>Tossavainen Miko</t>
  </si>
  <si>
    <t>Tip-70</t>
  </si>
  <si>
    <t>Kuuri-Riutta Konsta</t>
  </si>
  <si>
    <t>Por-83</t>
  </si>
  <si>
    <t>Ylinen Matias</t>
  </si>
  <si>
    <t>Näppä Juho</t>
  </si>
  <si>
    <t>Kim Woobin</t>
  </si>
  <si>
    <t>Nimi</t>
  </si>
  <si>
    <t>8</t>
  </si>
  <si>
    <t>6</t>
  </si>
  <si>
    <t>9</t>
  </si>
  <si>
    <t>5</t>
  </si>
  <si>
    <t>7</t>
  </si>
  <si>
    <t>Kaksi parasta ratingissa laitetaan arvontapaikkoihin 1 ja 2 paremmuusjärjestyksessä.</t>
  </si>
  <si>
    <t>M12JO</t>
  </si>
  <si>
    <t>Klo 10.00 la</t>
  </si>
  <si>
    <t>PT Espoo 1</t>
  </si>
  <si>
    <t>2071</t>
  </si>
  <si>
    <t>HIK 1</t>
  </si>
  <si>
    <t>1657</t>
  </si>
  <si>
    <t>PT_Espoo 2</t>
  </si>
  <si>
    <t>1596</t>
  </si>
  <si>
    <t>OPT-86 2</t>
  </si>
  <si>
    <t>1390</t>
  </si>
  <si>
    <t>MBF 2</t>
  </si>
  <si>
    <t>1910</t>
  </si>
  <si>
    <t>MBF 1</t>
  </si>
  <si>
    <t>1647</t>
  </si>
  <si>
    <t>OPT-86 1</t>
  </si>
  <si>
    <t>1451</t>
  </si>
  <si>
    <t>Maraton 1</t>
  </si>
  <si>
    <t>Maraton</t>
  </si>
  <si>
    <t>1351</t>
  </si>
  <si>
    <t>PT_Espoo 3</t>
  </si>
  <si>
    <t>M17 sm</t>
  </si>
  <si>
    <t>Klo 13.00 la</t>
  </si>
  <si>
    <t>arvontapaikka</t>
  </si>
  <si>
    <t>KoKa 1</t>
  </si>
  <si>
    <t>Tip-70 1</t>
  </si>
  <si>
    <t>Por-83 1</t>
  </si>
  <si>
    <t>PT_Espoo 1</t>
  </si>
  <si>
    <t>Poistettu pooleista tulevien arvonta</t>
  </si>
  <si>
    <t>Neljä parasta suoraan cuppiin</t>
  </si>
  <si>
    <t>Kaksi parasta arvontapaikkoihin 1 ja 2</t>
  </si>
  <si>
    <t>Kaksi seuraavaa arvotaan tasaveroisesti arvontapaikkoihin 3 ja 4</t>
  </si>
  <si>
    <t>Pooleista tulee kahden joukkueen arvontaryhmiä.</t>
  </si>
  <si>
    <t>Pooliykköset arvotaan arvontapaikkoihin 5 ja 6</t>
  </si>
  <si>
    <t>Poolikakkoset menevät arvontapaikkoihin 7 ja 8 eripuolelle kaaviota kuin saman poolin ykköset.</t>
  </si>
  <si>
    <t>Suoraan kaavioon</t>
  </si>
  <si>
    <t>Valasti Veeti</t>
  </si>
  <si>
    <t>Kanasuo Esa</t>
  </si>
  <si>
    <t>Hakaste Lauri</t>
  </si>
  <si>
    <t>Tuuttila Juhana</t>
  </si>
  <si>
    <t>Li Sam</t>
  </si>
  <si>
    <t>Vanuy Siang</t>
  </si>
  <si>
    <t>Joesaar Karl</t>
  </si>
  <si>
    <t>Khosravi Joonatan</t>
  </si>
  <si>
    <t>Marjamäki Antti</t>
  </si>
  <si>
    <t>PT 75</t>
  </si>
  <si>
    <t>Pöri Arttu</t>
  </si>
  <si>
    <t>Jansons Rolands</t>
  </si>
  <si>
    <t>Kujala Henri</t>
  </si>
  <si>
    <t>Naves Rauno</t>
  </si>
  <si>
    <t>Khosravi Sam</t>
  </si>
  <si>
    <t>Kylliö Joonas</t>
  </si>
  <si>
    <t>Tyrväinen Elmeri</t>
  </si>
  <si>
    <t>Räsänen Aleksi</t>
  </si>
  <si>
    <t>Jokinen Paul</t>
  </si>
  <si>
    <t>Tran Daniel</t>
  </si>
  <si>
    <t>Keinänen Oskar</t>
  </si>
  <si>
    <t>M17JO</t>
  </si>
  <si>
    <t>5541</t>
  </si>
  <si>
    <t>4467</t>
  </si>
  <si>
    <t>4451</t>
  </si>
  <si>
    <t>4871</t>
  </si>
  <si>
    <t>4614</t>
  </si>
  <si>
    <t>PT_75 1</t>
  </si>
  <si>
    <t>3587</t>
  </si>
  <si>
    <t>Tip-70 2</t>
  </si>
  <si>
    <t>SM 17</t>
  </si>
  <si>
    <t>Klo 12.30 la</t>
  </si>
  <si>
    <t>arvonnasta poistettu pooleista tulevien arvonta</t>
  </si>
  <si>
    <t>Pooleista tulee kahden joukkueen arvontaryhmä</t>
  </si>
  <si>
    <t>Pooliykköset arvotan arvontapaikoille 3 ja 4</t>
  </si>
  <si>
    <t>N12</t>
  </si>
  <si>
    <t>Jatkopelit 16.00 la</t>
  </si>
  <si>
    <t>Klo 14.00 la</t>
  </si>
  <si>
    <t>895</t>
  </si>
  <si>
    <t>Seppänen Alexandra</t>
  </si>
  <si>
    <t>Spinni</t>
  </si>
  <si>
    <t>723</t>
  </si>
  <si>
    <t>Holmström Angelina</t>
  </si>
  <si>
    <t>Jylhä Opri</t>
  </si>
  <si>
    <t>Ylinen Sonja</t>
  </si>
  <si>
    <t>1-5</t>
  </si>
  <si>
    <t>3-5</t>
  </si>
  <si>
    <t>2-5</t>
  </si>
  <si>
    <t>4-5</t>
  </si>
  <si>
    <t>889</t>
  </si>
  <si>
    <t>Vlasova Tamila</t>
  </si>
  <si>
    <t>779</t>
  </si>
  <si>
    <t>Kellow Ella</t>
  </si>
  <si>
    <t>665</t>
  </si>
  <si>
    <t>Myllyoja Milja</t>
  </si>
  <si>
    <t>Hietanen Carolina</t>
  </si>
  <si>
    <t>Toffer Siiri</t>
  </si>
  <si>
    <t>N12JO</t>
  </si>
  <si>
    <t>Klo 12.00 la</t>
  </si>
  <si>
    <t>1388</t>
  </si>
  <si>
    <t>Spinni 1</t>
  </si>
  <si>
    <t>Saarialho Kaarina</t>
  </si>
  <si>
    <t>Saarialho Marianna</t>
  </si>
  <si>
    <t>Klo 16.00</t>
  </si>
  <si>
    <t>N17JO</t>
  </si>
  <si>
    <t>4046</t>
  </si>
  <si>
    <t>2956</t>
  </si>
  <si>
    <t>KILPAILU</t>
  </si>
  <si>
    <t>Suomen Pöytätennisliitto ry - SPTL</t>
  </si>
  <si>
    <t>JÄRJESTÄJÄ</t>
  </si>
  <si>
    <t>Joukkueottelun pöytäkirja</t>
  </si>
  <si>
    <t>LUOKKA</t>
  </si>
  <si>
    <t>2 pelaajaa</t>
  </si>
  <si>
    <t>PÄIVÄ</t>
  </si>
  <si>
    <t>Koti</t>
  </si>
  <si>
    <t>Vieras</t>
  </si>
  <si>
    <t>A</t>
  </si>
  <si>
    <t>X</t>
  </si>
  <si>
    <t>B</t>
  </si>
  <si>
    <t>Y</t>
  </si>
  <si>
    <t>Nelinpeli</t>
  </si>
  <si>
    <t>NP</t>
  </si>
  <si>
    <t>Ottelut</t>
  </si>
  <si>
    <t>K</t>
  </si>
  <si>
    <t>V</t>
  </si>
  <si>
    <t>A-X</t>
  </si>
  <si>
    <t>B-Y</t>
  </si>
  <si>
    <t>Nelinp</t>
  </si>
  <si>
    <t>A-Y</t>
  </si>
  <si>
    <t>B-X</t>
  </si>
  <si>
    <t>Tulos</t>
  </si>
  <si>
    <t>Allekirjoitukset</t>
  </si>
  <si>
    <t>Kotijoukkue</t>
  </si>
  <si>
    <t>Vierasjoukkue</t>
  </si>
  <si>
    <t>Voittaja</t>
  </si>
  <si>
    <t>Päivämäärä</t>
  </si>
  <si>
    <t>Klo</t>
  </si>
  <si>
    <t>C</t>
  </si>
  <si>
    <t>Z</t>
  </si>
  <si>
    <t>Pisteet jäännöserittäin</t>
  </si>
  <si>
    <t>Esim. 11-6 on 6</t>
  </si>
  <si>
    <t>6-11 on -6</t>
  </si>
  <si>
    <t>C-Z</t>
  </si>
  <si>
    <t>Moradabbasi Pedram</t>
  </si>
  <si>
    <t>Hietanen Juho</t>
  </si>
  <si>
    <t>Marttinen Nuno</t>
  </si>
  <si>
    <t>-0</t>
  </si>
  <si>
    <t>Milja Myllyoja</t>
  </si>
  <si>
    <t>Mättö Nea</t>
  </si>
  <si>
    <t>2.</t>
  </si>
  <si>
    <t>1.</t>
  </si>
  <si>
    <t>3.</t>
  </si>
  <si>
    <t>3-0</t>
  </si>
  <si>
    <t>0-3</t>
  </si>
  <si>
    <t>3-1</t>
  </si>
  <si>
    <t>OPT_86 1</t>
  </si>
  <si>
    <t>OPT 86</t>
  </si>
  <si>
    <t>Flemming Veikka</t>
  </si>
  <si>
    <t>Naumi Alex</t>
  </si>
  <si>
    <t>3-2</t>
  </si>
  <si>
    <t>4.</t>
  </si>
  <si>
    <t>8-4</t>
  </si>
  <si>
    <t>B2</t>
  </si>
  <si>
    <t>A1</t>
  </si>
  <si>
    <t>B1</t>
  </si>
  <si>
    <t>A2</t>
  </si>
  <si>
    <t>8-6</t>
  </si>
  <si>
    <t>5-6</t>
  </si>
  <si>
    <t>3-8</t>
  </si>
  <si>
    <t>Vesalainen Matias</t>
  </si>
  <si>
    <t>Laine Aleksi</t>
  </si>
  <si>
    <t>Ojala Matias</t>
  </si>
  <si>
    <t>Pihkala Arttu</t>
  </si>
  <si>
    <t>-8</t>
  </si>
  <si>
    <t>-7</t>
  </si>
  <si>
    <t>-3</t>
  </si>
  <si>
    <t>-2</t>
  </si>
  <si>
    <t>-6</t>
  </si>
  <si>
    <t>5.</t>
  </si>
  <si>
    <t>Fleming Veikka</t>
  </si>
  <si>
    <t>-10</t>
  </si>
  <si>
    <t>N12 jatko</t>
  </si>
  <si>
    <t>Seppänen Aleksandra</t>
  </si>
  <si>
    <t>7,-6,2,-9,7</t>
  </si>
  <si>
    <t>4,-5,6,7</t>
  </si>
  <si>
    <t>10,3,6</t>
  </si>
  <si>
    <t>Eriksson Pihla</t>
  </si>
  <si>
    <t>Lundström Annika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</si>
</sst>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_)"/>
    <numFmt numFmtId="165" formatCode="dd/mm/yyyy"/>
    <numFmt numFmtId="166" formatCode="hh:mm"/>
  </numFmts>
  <fonts count="59">
    <font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name val="Calibri"/>
      <family val="2"/>
    </font>
    <font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2"/>
      <name val="SWISS"/>
      <family val="2"/>
    </font>
    <font>
      <sz val="10"/>
      <color indexed="8"/>
      <name val="SWISS"/>
      <family val="2"/>
    </font>
    <font>
      <b/>
      <sz val="12"/>
      <name val="Arial"/>
      <family val="2"/>
    </font>
    <font>
      <b/>
      <sz val="8"/>
      <color indexed="8"/>
      <name val="Calibri"/>
      <family val="2"/>
    </font>
    <font>
      <b/>
      <sz val="10"/>
      <color indexed="8"/>
      <name val="SWISS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b/>
      <sz val="16"/>
      <color indexed="8"/>
      <name val="Calibri"/>
      <family val="2"/>
    </font>
    <font>
      <b/>
      <sz val="9"/>
      <name val="Arial"/>
      <family val="2"/>
    </font>
    <font>
      <b/>
      <sz val="16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</fills>
  <borders count="9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medium">
        <color indexed="8"/>
      </top>
      <bottom style="double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/>
      <top style="thin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" fillId="0" borderId="0" applyBorder="0" applyProtection="0">
      <alignment/>
    </xf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2" fillId="0" borderId="0">
      <alignment/>
      <protection/>
    </xf>
    <xf numFmtId="164" fontId="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19">
    <xf numFmtId="0" fontId="0" fillId="0" borderId="0" xfId="0" applyAlignment="1">
      <alignment/>
    </xf>
    <xf numFmtId="49" fontId="0" fillId="0" borderId="10" xfId="0" applyNumberFormat="1" applyFont="1" applyFill="1" applyBorder="1" applyAlignment="1" applyProtection="1">
      <alignment horizontal="left"/>
      <protection/>
    </xf>
    <xf numFmtId="49" fontId="1" fillId="0" borderId="11" xfId="0" applyNumberFormat="1" applyFont="1" applyFill="1" applyBorder="1" applyAlignment="1" applyProtection="1">
      <alignment horizontal="left"/>
      <protection/>
    </xf>
    <xf numFmtId="49" fontId="1" fillId="0" borderId="12" xfId="0" applyNumberFormat="1" applyFont="1" applyFill="1" applyBorder="1" applyAlignment="1" applyProtection="1">
      <alignment horizontal="left"/>
      <protection/>
    </xf>
    <xf numFmtId="49" fontId="1" fillId="0" borderId="13" xfId="0" applyNumberFormat="1" applyFont="1" applyFill="1" applyBorder="1" applyAlignment="1" applyProtection="1">
      <alignment horizontal="left"/>
      <protection/>
    </xf>
    <xf numFmtId="49" fontId="0" fillId="0" borderId="14" xfId="0" applyNumberFormat="1" applyFont="1" applyFill="1" applyBorder="1" applyAlignment="1" applyProtection="1">
      <alignment horizontal="left"/>
      <protection/>
    </xf>
    <xf numFmtId="49" fontId="0" fillId="0" borderId="0" xfId="0" applyNumberFormat="1" applyFont="1" applyFill="1" applyBorder="1" applyAlignment="1" applyProtection="1">
      <alignment horizontal="left"/>
      <protection/>
    </xf>
    <xf numFmtId="49" fontId="2" fillId="0" borderId="0" xfId="0" applyNumberFormat="1" applyFont="1" applyFill="1" applyBorder="1" applyAlignment="1" applyProtection="1">
      <alignment horizontal="left"/>
      <protection/>
    </xf>
    <xf numFmtId="49" fontId="2" fillId="0" borderId="15" xfId="0" applyNumberFormat="1" applyFont="1" applyFill="1" applyBorder="1" applyAlignment="1" applyProtection="1">
      <alignment horizontal="left"/>
      <protection/>
    </xf>
    <xf numFmtId="49" fontId="2" fillId="0" borderId="16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Alignment="1">
      <alignment/>
    </xf>
    <xf numFmtId="49" fontId="2" fillId="0" borderId="17" xfId="0" applyNumberFormat="1" applyFont="1" applyFill="1" applyBorder="1" applyAlignment="1" applyProtection="1">
      <alignment horizontal="left"/>
      <protection/>
    </xf>
    <xf numFmtId="49" fontId="2" fillId="0" borderId="18" xfId="0" applyNumberFormat="1" applyFont="1" applyFill="1" applyBorder="1" applyAlignment="1" applyProtection="1">
      <alignment horizontal="left"/>
      <protection/>
    </xf>
    <xf numFmtId="49" fontId="2" fillId="0" borderId="19" xfId="0" applyNumberFormat="1" applyFont="1" applyFill="1" applyBorder="1" applyAlignment="1" applyProtection="1">
      <alignment horizontal="left"/>
      <protection/>
    </xf>
    <xf numFmtId="49" fontId="0" fillId="0" borderId="20" xfId="0" applyNumberFormat="1" applyFont="1" applyFill="1" applyBorder="1" applyAlignment="1" applyProtection="1">
      <alignment horizontal="left"/>
      <protection/>
    </xf>
    <xf numFmtId="49" fontId="0" fillId="0" borderId="21" xfId="0" applyNumberFormat="1" applyFont="1" applyFill="1" applyBorder="1" applyAlignment="1" applyProtection="1">
      <alignment horizontal="left"/>
      <protection/>
    </xf>
    <xf numFmtId="49" fontId="4" fillId="0" borderId="22" xfId="0" applyNumberFormat="1" applyFont="1" applyFill="1" applyBorder="1" applyAlignment="1" applyProtection="1">
      <alignment horizontal="left"/>
      <protection/>
    </xf>
    <xf numFmtId="49" fontId="4" fillId="0" borderId="0" xfId="0" applyNumberFormat="1" applyFont="1" applyFill="1" applyBorder="1" applyAlignment="1" applyProtection="1">
      <alignment horizontal="left"/>
      <protection/>
    </xf>
    <xf numFmtId="49" fontId="4" fillId="0" borderId="14" xfId="0" applyNumberFormat="1" applyFont="1" applyFill="1" applyBorder="1" applyAlignment="1" applyProtection="1">
      <alignment horizontal="left"/>
      <protection/>
    </xf>
    <xf numFmtId="49" fontId="4" fillId="0" borderId="23" xfId="0" applyNumberFormat="1" applyFont="1" applyFill="1" applyBorder="1" applyAlignment="1" applyProtection="1">
      <alignment horizontal="left"/>
      <protection/>
    </xf>
    <xf numFmtId="49" fontId="4" fillId="0" borderId="21" xfId="0" applyNumberFormat="1" applyFont="1" applyFill="1" applyBorder="1" applyAlignment="1" applyProtection="1">
      <alignment horizontal="left"/>
      <protection/>
    </xf>
    <xf numFmtId="49" fontId="4" fillId="0" borderId="20" xfId="0" applyNumberFormat="1" applyFont="1" applyFill="1" applyBorder="1" applyAlignment="1" applyProtection="1">
      <alignment horizontal="left"/>
      <protection/>
    </xf>
    <xf numFmtId="49" fontId="4" fillId="0" borderId="10" xfId="0" applyNumberFormat="1" applyFont="1" applyFill="1" applyBorder="1" applyAlignment="1" applyProtection="1">
      <alignment horizontal="left"/>
      <protection/>
    </xf>
    <xf numFmtId="49" fontId="4" fillId="0" borderId="23" xfId="0" applyNumberFormat="1" applyFont="1" applyFill="1" applyBorder="1" applyAlignment="1" applyProtection="1">
      <alignment horizontal="center"/>
      <protection/>
    </xf>
    <xf numFmtId="49" fontId="0" fillId="0" borderId="23" xfId="0" applyNumberFormat="1" applyFont="1" applyFill="1" applyBorder="1" applyAlignment="1" applyProtection="1">
      <alignment horizontal="left"/>
      <protection/>
    </xf>
    <xf numFmtId="49" fontId="0" fillId="0" borderId="22" xfId="0" applyNumberFormat="1" applyFont="1" applyFill="1" applyBorder="1" applyAlignment="1" applyProtection="1">
      <alignment horizontal="left"/>
      <protection/>
    </xf>
    <xf numFmtId="49" fontId="0" fillId="33" borderId="22" xfId="0" applyNumberFormat="1" applyFont="1" applyFill="1" applyBorder="1" applyAlignment="1" applyProtection="1">
      <alignment horizontal="left"/>
      <protection/>
    </xf>
    <xf numFmtId="49" fontId="0" fillId="0" borderId="24" xfId="0" applyNumberFormat="1" applyFont="1" applyFill="1" applyBorder="1" applyAlignment="1" applyProtection="1">
      <alignment horizontal="center"/>
      <protection/>
    </xf>
    <xf numFmtId="49" fontId="0" fillId="0" borderId="25" xfId="0" applyNumberFormat="1" applyFont="1" applyFill="1" applyBorder="1" applyAlignment="1" applyProtection="1">
      <alignment horizontal="center"/>
      <protection/>
    </xf>
    <xf numFmtId="49" fontId="0" fillId="0" borderId="26" xfId="0" applyNumberFormat="1" applyFont="1" applyFill="1" applyBorder="1" applyAlignment="1" applyProtection="1">
      <alignment horizontal="center"/>
      <protection/>
    </xf>
    <xf numFmtId="49" fontId="0" fillId="0" borderId="27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Alignment="1">
      <alignment horizontal="center"/>
    </xf>
    <xf numFmtId="49" fontId="0" fillId="33" borderId="22" xfId="0" applyNumberFormat="1" applyFont="1" applyFill="1" applyBorder="1" applyAlignment="1" applyProtection="1">
      <alignment horizontal="center"/>
      <protection/>
    </xf>
    <xf numFmtId="49" fontId="0" fillId="0" borderId="22" xfId="0" applyNumberFormat="1" applyFont="1" applyFill="1" applyBorder="1" applyAlignment="1" applyProtection="1">
      <alignment horizontal="center"/>
      <protection/>
    </xf>
    <xf numFmtId="49" fontId="0" fillId="0" borderId="0" xfId="0" applyNumberFormat="1" applyAlignment="1">
      <alignment/>
    </xf>
    <xf numFmtId="0" fontId="0" fillId="0" borderId="20" xfId="0" applyNumberFormat="1" applyFont="1" applyBorder="1" applyAlignment="1">
      <alignment horizontal="center"/>
    </xf>
    <xf numFmtId="0" fontId="0" fillId="0" borderId="20" xfId="0" applyNumberFormat="1" applyFont="1" applyBorder="1" applyAlignment="1">
      <alignment/>
    </xf>
    <xf numFmtId="49" fontId="6" fillId="0" borderId="23" xfId="0" applyNumberFormat="1" applyFont="1" applyFill="1" applyBorder="1" applyAlignment="1" applyProtection="1">
      <alignment horizontal="left"/>
      <protection/>
    </xf>
    <xf numFmtId="49" fontId="2" fillId="0" borderId="23" xfId="0" applyNumberFormat="1" applyFont="1" applyFill="1" applyBorder="1" applyAlignment="1" applyProtection="1">
      <alignment horizontal="left"/>
      <protection/>
    </xf>
    <xf numFmtId="0" fontId="0" fillId="0" borderId="17" xfId="0" applyFont="1" applyBorder="1" applyAlignment="1">
      <alignment/>
    </xf>
    <xf numFmtId="0" fontId="0" fillId="0" borderId="20" xfId="0" applyNumberFormat="1" applyBorder="1" applyAlignment="1">
      <alignment horizontal="center"/>
    </xf>
    <xf numFmtId="0" fontId="0" fillId="0" borderId="0" xfId="0" applyNumberFormat="1" applyAlignment="1">
      <alignment horizontal="center"/>
    </xf>
    <xf numFmtId="49" fontId="4" fillId="0" borderId="22" xfId="58" applyNumberFormat="1" applyFont="1" applyFill="1" applyBorder="1" applyAlignment="1" applyProtection="1">
      <alignment horizontal="left"/>
      <protection/>
    </xf>
    <xf numFmtId="0" fontId="4" fillId="0" borderId="22" xfId="58" applyNumberFormat="1" applyFont="1" applyFill="1" applyBorder="1" applyAlignment="1" applyProtection="1">
      <alignment horizontal="left"/>
      <protection/>
    </xf>
    <xf numFmtId="0" fontId="0" fillId="0" borderId="0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7" fillId="0" borderId="29" xfId="0" applyFont="1" applyFill="1" applyBorder="1" applyAlignment="1" applyProtection="1">
      <alignment/>
      <protection/>
    </xf>
    <xf numFmtId="0" fontId="8" fillId="0" borderId="29" xfId="0" applyFont="1" applyFill="1" applyBorder="1" applyAlignment="1" applyProtection="1">
      <alignment/>
      <protection/>
    </xf>
    <xf numFmtId="0" fontId="0" fillId="0" borderId="30" xfId="0" applyBorder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/>
      <protection/>
    </xf>
    <xf numFmtId="0" fontId="0" fillId="0" borderId="0" xfId="0" applyFont="1" applyBorder="1" applyAlignment="1">
      <alignment horizontal="left"/>
    </xf>
    <xf numFmtId="0" fontId="11" fillId="0" borderId="0" xfId="0" applyFont="1" applyBorder="1" applyAlignment="1" applyProtection="1">
      <alignment/>
      <protection/>
    </xf>
    <xf numFmtId="0" fontId="0" fillId="0" borderId="31" xfId="0" applyBorder="1" applyAlignment="1">
      <alignment/>
    </xf>
    <xf numFmtId="0" fontId="12" fillId="0" borderId="32" xfId="0" applyFont="1" applyBorder="1" applyAlignment="1">
      <alignment horizontal="center"/>
    </xf>
    <xf numFmtId="164" fontId="13" fillId="0" borderId="33" xfId="57" applyFont="1" applyFill="1" applyBorder="1" applyAlignment="1" applyProtection="1">
      <alignment horizontal="left"/>
      <protection locked="0"/>
    </xf>
    <xf numFmtId="0" fontId="12" fillId="0" borderId="34" xfId="0" applyFont="1" applyBorder="1" applyAlignment="1">
      <alignment horizontal="center"/>
    </xf>
    <xf numFmtId="0" fontId="14" fillId="0" borderId="35" xfId="0" applyFont="1" applyBorder="1" applyAlignment="1">
      <alignment horizontal="center"/>
    </xf>
    <xf numFmtId="164" fontId="10" fillId="0" borderId="36" xfId="57" applyFont="1" applyFill="1" applyBorder="1" applyAlignment="1" applyProtection="1">
      <alignment horizontal="left"/>
      <protection locked="0"/>
    </xf>
    <xf numFmtId="0" fontId="14" fillId="0" borderId="37" xfId="0" applyFont="1" applyBorder="1" applyAlignment="1">
      <alignment horizontal="center"/>
    </xf>
    <xf numFmtId="0" fontId="12" fillId="0" borderId="38" xfId="0" applyFont="1" applyFill="1" applyBorder="1" applyAlignment="1">
      <alignment horizontal="left"/>
    </xf>
    <xf numFmtId="0" fontId="0" fillId="0" borderId="35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164" fontId="10" fillId="0" borderId="40" xfId="57" applyFont="1" applyFill="1" applyBorder="1" applyAlignment="1" applyProtection="1">
      <alignment horizontal="left"/>
      <protection locked="0"/>
    </xf>
    <xf numFmtId="0" fontId="0" fillId="0" borderId="41" xfId="0" applyFont="1" applyBorder="1" applyAlignment="1">
      <alignment horizontal="center"/>
    </xf>
    <xf numFmtId="0" fontId="15" fillId="0" borderId="30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14" fillId="0" borderId="43" xfId="0" applyFont="1" applyBorder="1" applyAlignment="1">
      <alignment horizontal="center"/>
    </xf>
    <xf numFmtId="0" fontId="0" fillId="0" borderId="44" xfId="0" applyBorder="1" applyAlignment="1">
      <alignment horizontal="left"/>
    </xf>
    <xf numFmtId="0" fontId="0" fillId="0" borderId="45" xfId="0" applyBorder="1" applyAlignment="1">
      <alignment horizontal="left"/>
    </xf>
    <xf numFmtId="0" fontId="0" fillId="34" borderId="46" xfId="0" applyNumberFormat="1" applyFill="1" applyBorder="1" applyAlignment="1" applyProtection="1">
      <alignment horizontal="center"/>
      <protection locked="0"/>
    </xf>
    <xf numFmtId="0" fontId="0" fillId="34" borderId="47" xfId="0" applyNumberFormat="1" applyFill="1" applyBorder="1" applyAlignment="1" applyProtection="1">
      <alignment horizontal="center"/>
      <protection locked="0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50" xfId="0" applyBorder="1" applyAlignment="1">
      <alignment horizontal="center"/>
    </xf>
    <xf numFmtId="0" fontId="15" fillId="0" borderId="43" xfId="0" applyFont="1" applyBorder="1" applyAlignment="1">
      <alignment horizontal="center"/>
    </xf>
    <xf numFmtId="0" fontId="16" fillId="0" borderId="45" xfId="0" applyFont="1" applyBorder="1" applyAlignment="1">
      <alignment horizontal="left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30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0" fontId="14" fillId="0" borderId="53" xfId="0" applyFont="1" applyBorder="1" applyAlignment="1">
      <alignment horizontal="center"/>
    </xf>
    <xf numFmtId="0" fontId="14" fillId="0" borderId="54" xfId="0" applyFont="1" applyBorder="1" applyAlignment="1">
      <alignment horizontal="center"/>
    </xf>
    <xf numFmtId="0" fontId="17" fillId="35" borderId="55" xfId="0" applyFont="1" applyFill="1" applyBorder="1" applyAlignment="1">
      <alignment horizontal="center"/>
    </xf>
    <xf numFmtId="0" fontId="17" fillId="35" borderId="56" xfId="0" applyFont="1" applyFill="1" applyBorder="1" applyAlignment="1">
      <alignment horizontal="center"/>
    </xf>
    <xf numFmtId="0" fontId="14" fillId="0" borderId="30" xfId="0" applyFont="1" applyBorder="1" applyAlignment="1" applyProtection="1">
      <alignment/>
      <protection/>
    </xf>
    <xf numFmtId="0" fontId="18" fillId="0" borderId="3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18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0" fillId="0" borderId="0" xfId="0" applyFont="1" applyBorder="1" applyAlignment="1">
      <alignment horizontal="center"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0" fontId="11" fillId="0" borderId="60" xfId="56" applyFont="1" applyBorder="1" applyProtection="1">
      <alignment/>
      <protection/>
    </xf>
    <xf numFmtId="0" fontId="2" fillId="0" borderId="61" xfId="56" applyBorder="1">
      <alignment/>
      <protection/>
    </xf>
    <xf numFmtId="0" fontId="2" fillId="0" borderId="61" xfId="56" applyBorder="1" applyProtection="1">
      <alignment/>
      <protection/>
    </xf>
    <xf numFmtId="0" fontId="11" fillId="0" borderId="14" xfId="56" applyFont="1" applyBorder="1" applyProtection="1">
      <alignment/>
      <protection/>
    </xf>
    <xf numFmtId="0" fontId="7" fillId="0" borderId="0" xfId="56" applyFont="1" applyBorder="1">
      <alignment/>
      <protection/>
    </xf>
    <xf numFmtId="0" fontId="7" fillId="0" borderId="0" xfId="0" applyFont="1" applyBorder="1" applyAlignment="1">
      <alignment/>
    </xf>
    <xf numFmtId="0" fontId="2" fillId="0" borderId="0" xfId="56" applyBorder="1" applyProtection="1">
      <alignment/>
      <protection/>
    </xf>
    <xf numFmtId="0" fontId="2" fillId="0" borderId="14" xfId="56" applyBorder="1">
      <alignment/>
      <protection/>
    </xf>
    <xf numFmtId="0" fontId="11" fillId="0" borderId="0" xfId="56" applyFont="1" applyBorder="1" applyProtection="1">
      <alignment/>
      <protection/>
    </xf>
    <xf numFmtId="0" fontId="21" fillId="0" borderId="14" xfId="56" applyFont="1" applyBorder="1" applyProtection="1">
      <alignment/>
      <protection/>
    </xf>
    <xf numFmtId="0" fontId="4" fillId="0" borderId="0" xfId="0" applyFont="1" applyBorder="1" applyAlignment="1">
      <alignment/>
    </xf>
    <xf numFmtId="0" fontId="2" fillId="0" borderId="0" xfId="56" applyBorder="1">
      <alignment/>
      <protection/>
    </xf>
    <xf numFmtId="0" fontId="7" fillId="0" borderId="62" xfId="56" applyFont="1" applyFill="1" applyBorder="1" applyAlignment="1">
      <alignment horizontal="center"/>
      <protection/>
    </xf>
    <xf numFmtId="0" fontId="4" fillId="0" borderId="24" xfId="0" applyFont="1" applyBorder="1" applyAlignment="1">
      <alignment/>
    </xf>
    <xf numFmtId="0" fontId="2" fillId="0" borderId="0" xfId="56">
      <alignment/>
      <protection/>
    </xf>
    <xf numFmtId="0" fontId="22" fillId="0" borderId="0" xfId="56" applyFont="1" applyBorder="1" applyProtection="1">
      <alignment/>
      <protection/>
    </xf>
    <xf numFmtId="0" fontId="7" fillId="0" borderId="20" xfId="56" applyFont="1" applyBorder="1" applyAlignment="1">
      <alignment/>
      <protection/>
    </xf>
    <xf numFmtId="0" fontId="2" fillId="0" borderId="20" xfId="56" applyBorder="1" applyAlignment="1" applyProtection="1">
      <alignment/>
      <protection/>
    </xf>
    <xf numFmtId="0" fontId="2" fillId="0" borderId="20" xfId="56" applyBorder="1" applyAlignment="1">
      <alignment/>
      <protection/>
    </xf>
    <xf numFmtId="0" fontId="2" fillId="0" borderId="63" xfId="56" applyBorder="1" applyAlignment="1">
      <alignment/>
      <protection/>
    </xf>
    <xf numFmtId="2" fontId="8" fillId="0" borderId="64" xfId="56" applyNumberFormat="1" applyFont="1" applyFill="1" applyBorder="1" applyAlignment="1">
      <alignment horizontal="center" vertical="center"/>
      <protection/>
    </xf>
    <xf numFmtId="0" fontId="11" fillId="0" borderId="14" xfId="56" applyFont="1" applyFill="1" applyBorder="1" applyAlignment="1" applyProtection="1">
      <alignment horizontal="left" vertical="center" indent="2"/>
      <protection locked="0"/>
    </xf>
    <xf numFmtId="2" fontId="8" fillId="0" borderId="22" xfId="56" applyNumberFormat="1" applyFont="1" applyFill="1" applyBorder="1" applyAlignment="1">
      <alignment horizontal="center" vertical="center"/>
      <protection/>
    </xf>
    <xf numFmtId="2" fontId="8" fillId="0" borderId="24" xfId="56" applyNumberFormat="1" applyFont="1" applyFill="1" applyBorder="1" applyAlignment="1">
      <alignment horizontal="center"/>
      <protection/>
    </xf>
    <xf numFmtId="0" fontId="0" fillId="0" borderId="65" xfId="56" applyFont="1" applyFill="1" applyBorder="1" applyAlignment="1" applyProtection="1">
      <alignment/>
      <protection locked="0"/>
    </xf>
    <xf numFmtId="0" fontId="8" fillId="0" borderId="0" xfId="56" applyFont="1" applyFill="1" applyBorder="1" applyAlignment="1">
      <alignment horizontal="center"/>
      <protection/>
    </xf>
    <xf numFmtId="2" fontId="8" fillId="0" borderId="66" xfId="56" applyNumberFormat="1" applyFont="1" applyFill="1" applyBorder="1" applyAlignment="1">
      <alignment horizontal="center"/>
      <protection/>
    </xf>
    <xf numFmtId="0" fontId="8" fillId="0" borderId="25" xfId="56" applyFont="1" applyFill="1" applyBorder="1" applyAlignment="1">
      <alignment horizontal="center"/>
      <protection/>
    </xf>
    <xf numFmtId="0" fontId="8" fillId="0" borderId="22" xfId="56" applyFont="1" applyFill="1" applyBorder="1" applyAlignment="1">
      <alignment horizontal="center"/>
      <protection/>
    </xf>
    <xf numFmtId="0" fontId="2" fillId="0" borderId="14" xfId="56" applyBorder="1" applyProtection="1">
      <alignment/>
      <protection/>
    </xf>
    <xf numFmtId="0" fontId="23" fillId="0" borderId="0" xfId="56" applyFont="1" applyBorder="1" applyProtection="1">
      <alignment/>
      <protection/>
    </xf>
    <xf numFmtId="0" fontId="11" fillId="0" borderId="0" xfId="56" applyFont="1" applyBorder="1" applyAlignment="1" applyProtection="1">
      <alignment horizontal="left"/>
      <protection/>
    </xf>
    <xf numFmtId="0" fontId="2" fillId="0" borderId="67" xfId="56" applyBorder="1">
      <alignment/>
      <protection/>
    </xf>
    <xf numFmtId="0" fontId="5" fillId="0" borderId="14" xfId="56" applyFont="1" applyBorder="1" applyProtection="1">
      <alignment/>
      <protection/>
    </xf>
    <xf numFmtId="0" fontId="8" fillId="0" borderId="25" xfId="56" applyFont="1" applyBorder="1" applyAlignment="1" applyProtection="1">
      <alignment horizontal="center"/>
      <protection/>
    </xf>
    <xf numFmtId="0" fontId="8" fillId="0" borderId="68" xfId="56" applyFont="1" applyBorder="1" applyAlignment="1" applyProtection="1">
      <alignment horizontal="center"/>
      <protection/>
    </xf>
    <xf numFmtId="0" fontId="8" fillId="0" borderId="14" xfId="56" applyFont="1" applyFill="1" applyBorder="1" applyAlignment="1" applyProtection="1">
      <alignment/>
      <protection/>
    </xf>
    <xf numFmtId="0" fontId="8" fillId="0" borderId="44" xfId="56" applyFont="1" applyBorder="1" applyAlignment="1">
      <alignment horizontal="center"/>
      <protection/>
    </xf>
    <xf numFmtId="0" fontId="0" fillId="0" borderId="22" xfId="56" applyNumberFormat="1" applyFont="1" applyBorder="1" applyProtection="1">
      <alignment/>
      <protection/>
    </xf>
    <xf numFmtId="0" fontId="0" fillId="0" borderId="44" xfId="56" applyNumberFormat="1" applyFont="1" applyFill="1" applyBorder="1" applyProtection="1">
      <alignment/>
      <protection/>
    </xf>
    <xf numFmtId="164" fontId="0" fillId="36" borderId="44" xfId="56" applyNumberFormat="1" applyFont="1" applyFill="1" applyBorder="1" applyAlignment="1" applyProtection="1">
      <alignment horizontal="center"/>
      <protection locked="0"/>
    </xf>
    <xf numFmtId="0" fontId="0" fillId="0" borderId="44" xfId="0" applyFont="1" applyBorder="1" applyAlignment="1" applyProtection="1">
      <alignment horizontal="center"/>
      <protection/>
    </xf>
    <xf numFmtId="0" fontId="0" fillId="0" borderId="44" xfId="0" applyNumberFormat="1" applyFont="1" applyBorder="1" applyAlignment="1">
      <alignment horizontal="center"/>
    </xf>
    <xf numFmtId="0" fontId="5" fillId="0" borderId="44" xfId="56" applyFont="1" applyFill="1" applyBorder="1" applyAlignment="1" applyProtection="1">
      <alignment horizontal="center"/>
      <protection/>
    </xf>
    <xf numFmtId="0" fontId="0" fillId="0" borderId="27" xfId="56" applyFont="1" applyFill="1" applyBorder="1" applyAlignment="1" applyProtection="1">
      <alignment horizontal="center"/>
      <protection/>
    </xf>
    <xf numFmtId="0" fontId="0" fillId="0" borderId="14" xfId="56" applyFont="1" applyBorder="1" applyProtection="1">
      <alignment/>
      <protection/>
    </xf>
    <xf numFmtId="0" fontId="2" fillId="0" borderId="67" xfId="56" applyBorder="1" applyProtection="1">
      <alignment/>
      <protection/>
    </xf>
    <xf numFmtId="0" fontId="7" fillId="0" borderId="14" xfId="56" applyFont="1" applyBorder="1" applyProtection="1">
      <alignment/>
      <protection/>
    </xf>
    <xf numFmtId="0" fontId="7" fillId="0" borderId="0" xfId="56" applyFont="1" applyBorder="1" applyProtection="1">
      <alignment/>
      <protection/>
    </xf>
    <xf numFmtId="0" fontId="0" fillId="0" borderId="0" xfId="56" applyFont="1" applyBorder="1">
      <alignment/>
      <protection/>
    </xf>
    <xf numFmtId="0" fontId="2" fillId="0" borderId="69" xfId="56" applyFill="1" applyBorder="1" applyProtection="1">
      <alignment/>
      <protection locked="0"/>
    </xf>
    <xf numFmtId="0" fontId="2" fillId="0" borderId="70" xfId="56" applyFill="1" applyBorder="1" applyProtection="1">
      <alignment/>
      <protection locked="0"/>
    </xf>
    <xf numFmtId="0" fontId="24" fillId="0" borderId="71" xfId="56" applyFont="1" applyFill="1" applyBorder="1" applyAlignment="1" applyProtection="1">
      <alignment horizontal="left" vertical="center" indent="2"/>
      <protection locked="0"/>
    </xf>
    <xf numFmtId="0" fontId="24" fillId="0" borderId="72" xfId="56" applyFont="1" applyFill="1" applyBorder="1" applyAlignment="1" applyProtection="1">
      <alignment horizontal="left" vertical="center" indent="2"/>
      <protection locked="0"/>
    </xf>
    <xf numFmtId="0" fontId="0" fillId="34" borderId="46" xfId="0" applyNumberFormat="1" applyFill="1" applyBorder="1" applyAlignment="1" applyProtection="1" quotePrefix="1">
      <alignment horizontal="center"/>
      <protection locked="0"/>
    </xf>
    <xf numFmtId="49" fontId="0" fillId="0" borderId="0" xfId="0" applyNumberFormat="1" applyAlignment="1">
      <alignment horizontal="center"/>
    </xf>
    <xf numFmtId="0" fontId="0" fillId="0" borderId="46" xfId="0" applyBorder="1" applyAlignment="1">
      <alignment/>
    </xf>
    <xf numFmtId="0" fontId="0" fillId="0" borderId="46" xfId="0" applyBorder="1" applyAlignment="1">
      <alignment horizontal="left"/>
    </xf>
    <xf numFmtId="0" fontId="0" fillId="0" borderId="0" xfId="0" applyAlignment="1">
      <alignment horizontal="center"/>
    </xf>
    <xf numFmtId="49" fontId="0" fillId="0" borderId="0" xfId="0" applyNumberFormat="1" applyFont="1" applyFill="1" applyBorder="1" applyAlignment="1" applyProtection="1">
      <alignment horizontal="center"/>
      <protection/>
    </xf>
    <xf numFmtId="0" fontId="0" fillId="0" borderId="73" xfId="0" applyBorder="1" applyAlignment="1">
      <alignment horizontal="center"/>
    </xf>
    <xf numFmtId="0" fontId="0" fillId="0" borderId="74" xfId="0" applyBorder="1" applyAlignment="1">
      <alignment horizontal="center"/>
    </xf>
    <xf numFmtId="0" fontId="0" fillId="0" borderId="75" xfId="0" applyBorder="1" applyAlignment="1">
      <alignment horizontal="center"/>
    </xf>
    <xf numFmtId="49" fontId="1" fillId="0" borderId="28" xfId="0" applyNumberFormat="1" applyFont="1" applyFill="1" applyBorder="1" applyAlignment="1" applyProtection="1">
      <alignment horizontal="left"/>
      <protection/>
    </xf>
    <xf numFmtId="49" fontId="1" fillId="0" borderId="29" xfId="0" applyNumberFormat="1" applyFont="1" applyFill="1" applyBorder="1" applyAlignment="1" applyProtection="1">
      <alignment horizontal="left"/>
      <protection/>
    </xf>
    <xf numFmtId="49" fontId="1" fillId="0" borderId="76" xfId="0" applyNumberFormat="1" applyFont="1" applyFill="1" applyBorder="1" applyAlignment="1" applyProtection="1">
      <alignment horizontal="left"/>
      <protection/>
    </xf>
    <xf numFmtId="49" fontId="2" fillId="0" borderId="30" xfId="0" applyNumberFormat="1" applyFont="1" applyFill="1" applyBorder="1" applyAlignment="1" applyProtection="1">
      <alignment horizontal="left"/>
      <protection/>
    </xf>
    <xf numFmtId="49" fontId="2" fillId="0" borderId="31" xfId="0" applyNumberFormat="1" applyFont="1" applyFill="1" applyBorder="1" applyAlignment="1" applyProtection="1">
      <alignment horizontal="left"/>
      <protection/>
    </xf>
    <xf numFmtId="49" fontId="2" fillId="0" borderId="58" xfId="0" applyNumberFormat="1" applyFont="1" applyFill="1" applyBorder="1" applyAlignment="1" applyProtection="1">
      <alignment horizontal="left"/>
      <protection/>
    </xf>
    <xf numFmtId="49" fontId="2" fillId="0" borderId="59" xfId="0" applyNumberFormat="1" applyFont="1" applyFill="1" applyBorder="1" applyAlignment="1" applyProtection="1">
      <alignment horizontal="left"/>
      <protection/>
    </xf>
    <xf numFmtId="0" fontId="0" fillId="0" borderId="77" xfId="0" applyFill="1" applyBorder="1" applyAlignment="1">
      <alignment horizontal="center"/>
    </xf>
    <xf numFmtId="49" fontId="25" fillId="0" borderId="0" xfId="0" applyNumberFormat="1" applyFont="1" applyFill="1" applyBorder="1" applyAlignment="1" applyProtection="1">
      <alignment horizontal="left"/>
      <protection/>
    </xf>
    <xf numFmtId="165" fontId="10" fillId="34" borderId="78" xfId="57" applyNumberFormat="1" applyFont="1" applyFill="1" applyBorder="1" applyAlignment="1" applyProtection="1">
      <alignment horizontal="left"/>
      <protection locked="0"/>
    </xf>
    <xf numFmtId="165" fontId="10" fillId="34" borderId="79" xfId="57" applyNumberFormat="1" applyFont="1" applyFill="1" applyBorder="1" applyAlignment="1" applyProtection="1">
      <alignment horizontal="left"/>
      <protection locked="0"/>
    </xf>
    <xf numFmtId="165" fontId="10" fillId="34" borderId="46" xfId="57" applyNumberFormat="1" applyFont="1" applyFill="1" applyBorder="1" applyAlignment="1" applyProtection="1">
      <alignment horizontal="left"/>
      <protection locked="0"/>
    </xf>
    <xf numFmtId="165" fontId="10" fillId="34" borderId="80" xfId="57" applyNumberFormat="1" applyFont="1" applyFill="1" applyBorder="1" applyAlignment="1" applyProtection="1">
      <alignment horizontal="left"/>
      <protection locked="0"/>
    </xf>
    <xf numFmtId="164" fontId="13" fillId="34" borderId="33" xfId="57" applyFont="1" applyFill="1" applyBorder="1" applyAlignment="1" applyProtection="1">
      <alignment horizontal="left"/>
      <protection locked="0"/>
    </xf>
    <xf numFmtId="164" fontId="13" fillId="34" borderId="81" xfId="57" applyFont="1" applyFill="1" applyBorder="1" applyAlignment="1" applyProtection="1">
      <alignment horizontal="left"/>
      <protection locked="0"/>
    </xf>
    <xf numFmtId="164" fontId="10" fillId="34" borderId="36" xfId="57" applyFont="1" applyFill="1" applyBorder="1" applyAlignment="1" applyProtection="1">
      <alignment horizontal="left"/>
      <protection locked="0"/>
    </xf>
    <xf numFmtId="164" fontId="10" fillId="34" borderId="50" xfId="57" applyFont="1" applyFill="1" applyBorder="1" applyAlignment="1" applyProtection="1">
      <alignment horizontal="left"/>
      <protection locked="0"/>
    </xf>
    <xf numFmtId="0" fontId="12" fillId="0" borderId="82" xfId="0" applyFont="1" applyBorder="1" applyAlignment="1">
      <alignment horizontal="center"/>
    </xf>
    <xf numFmtId="0" fontId="12" fillId="0" borderId="38" xfId="0" applyFont="1" applyBorder="1" applyAlignment="1">
      <alignment horizontal="center"/>
    </xf>
    <xf numFmtId="0" fontId="12" fillId="0" borderId="83" xfId="0" applyFont="1" applyBorder="1" applyAlignment="1">
      <alignment horizontal="center"/>
    </xf>
    <xf numFmtId="164" fontId="10" fillId="34" borderId="40" xfId="57" applyFont="1" applyFill="1" applyBorder="1" applyAlignment="1" applyProtection="1">
      <alignment horizontal="left"/>
      <protection locked="0"/>
    </xf>
    <xf numFmtId="164" fontId="10" fillId="34" borderId="84" xfId="57" applyFont="1" applyFill="1" applyBorder="1" applyAlignment="1" applyProtection="1">
      <alignment horizontal="left"/>
      <protection locked="0"/>
    </xf>
    <xf numFmtId="0" fontId="0" fillId="0" borderId="25" xfId="0" applyFont="1" applyBorder="1" applyAlignment="1">
      <alignment horizontal="center"/>
    </xf>
    <xf numFmtId="0" fontId="0" fillId="0" borderId="44" xfId="0" applyBorder="1" applyAlignment="1">
      <alignment horizontal="left"/>
    </xf>
    <xf numFmtId="0" fontId="14" fillId="0" borderId="17" xfId="0" applyFont="1" applyBorder="1" applyAlignment="1" applyProtection="1">
      <alignment horizontal="left"/>
      <protection/>
    </xf>
    <xf numFmtId="0" fontId="14" fillId="0" borderId="20" xfId="0" applyFont="1" applyBorder="1" applyAlignment="1" applyProtection="1">
      <alignment horizontal="left"/>
      <protection/>
    </xf>
    <xf numFmtId="0" fontId="14" fillId="0" borderId="85" xfId="0" applyFont="1" applyBorder="1" applyAlignment="1" applyProtection="1">
      <alignment horizontal="left"/>
      <protection/>
    </xf>
    <xf numFmtId="0" fontId="0" fillId="0" borderId="3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9" fillId="35" borderId="86" xfId="0" applyFont="1" applyFill="1" applyBorder="1" applyAlignment="1">
      <alignment horizontal="center"/>
    </xf>
    <xf numFmtId="0" fontId="19" fillId="35" borderId="87" xfId="0" applyFont="1" applyFill="1" applyBorder="1" applyAlignment="1">
      <alignment horizontal="center"/>
    </xf>
    <xf numFmtId="0" fontId="7" fillId="0" borderId="88" xfId="56" applyFont="1" applyFill="1" applyBorder="1" applyAlignment="1" applyProtection="1">
      <alignment horizontal="left" indent="1"/>
      <protection/>
    </xf>
    <xf numFmtId="0" fontId="5" fillId="36" borderId="89" xfId="56" applyFont="1" applyFill="1" applyBorder="1" applyAlignment="1" applyProtection="1">
      <alignment horizontal="left" indent="2"/>
      <protection locked="0"/>
    </xf>
    <xf numFmtId="0" fontId="7" fillId="0" borderId="90" xfId="56" applyFont="1" applyFill="1" applyBorder="1" applyAlignment="1" applyProtection="1">
      <alignment horizontal="left" indent="1"/>
      <protection/>
    </xf>
    <xf numFmtId="165" fontId="20" fillId="36" borderId="91" xfId="56" applyNumberFormat="1" applyFont="1" applyFill="1" applyBorder="1" applyAlignment="1" applyProtection="1">
      <alignment horizontal="left" indent="2"/>
      <protection/>
    </xf>
    <xf numFmtId="0" fontId="7" fillId="0" borderId="90" xfId="56" applyFont="1" applyBorder="1" applyAlignment="1">
      <alignment horizontal="center"/>
      <protection/>
    </xf>
    <xf numFmtId="0" fontId="5" fillId="36" borderId="91" xfId="56" applyFont="1" applyFill="1" applyBorder="1" applyAlignment="1">
      <alignment horizontal="left" indent="2"/>
      <protection/>
    </xf>
    <xf numFmtId="0" fontId="7" fillId="0" borderId="92" xfId="56" applyFont="1" applyFill="1" applyBorder="1" applyAlignment="1" applyProtection="1">
      <alignment horizontal="left" indent="1"/>
      <protection/>
    </xf>
    <xf numFmtId="165" fontId="20" fillId="36" borderId="62" xfId="56" applyNumberFormat="1" applyFont="1" applyFill="1" applyBorder="1" applyAlignment="1" applyProtection="1">
      <alignment horizontal="left" indent="2"/>
      <protection locked="0"/>
    </xf>
    <xf numFmtId="166" fontId="5" fillId="36" borderId="93" xfId="56" applyNumberFormat="1" applyFont="1" applyFill="1" applyBorder="1" applyAlignment="1">
      <alignment horizontal="left" indent="2"/>
      <protection/>
    </xf>
    <xf numFmtId="0" fontId="5" fillId="36" borderId="64" xfId="56" applyFont="1" applyFill="1" applyBorder="1" applyAlignment="1" applyProtection="1">
      <alignment horizontal="left" vertical="center" indent="2"/>
      <protection locked="0"/>
    </xf>
    <xf numFmtId="0" fontId="5" fillId="36" borderId="94" xfId="56" applyFont="1" applyFill="1" applyBorder="1" applyAlignment="1" applyProtection="1">
      <alignment horizontal="left" vertical="center" indent="2"/>
      <protection locked="0"/>
    </xf>
    <xf numFmtId="0" fontId="0" fillId="36" borderId="27" xfId="56" applyFont="1" applyFill="1" applyBorder="1" applyAlignment="1" applyProtection="1">
      <alignment horizontal="left" indent="2"/>
      <protection locked="0"/>
    </xf>
    <xf numFmtId="0" fontId="0" fillId="36" borderId="27" xfId="56" applyFont="1" applyFill="1" applyBorder="1" applyAlignment="1" applyProtection="1">
      <alignment horizontal="left" indent="2"/>
      <protection locked="0"/>
    </xf>
    <xf numFmtId="0" fontId="0" fillId="36" borderId="95" xfId="56" applyFont="1" applyFill="1" applyBorder="1" applyAlignment="1" applyProtection="1">
      <alignment horizontal="left" indent="2"/>
      <protection locked="0"/>
    </xf>
    <xf numFmtId="0" fontId="0" fillId="36" borderId="95" xfId="56" applyFont="1" applyFill="1" applyBorder="1" applyAlignment="1" applyProtection="1">
      <alignment horizontal="left" indent="2"/>
      <protection locked="0"/>
    </xf>
    <xf numFmtId="0" fontId="0" fillId="36" borderId="22" xfId="56" applyFont="1" applyFill="1" applyBorder="1" applyAlignment="1" applyProtection="1">
      <alignment horizontal="left" indent="2"/>
      <protection locked="0"/>
    </xf>
    <xf numFmtId="0" fontId="0" fillId="36" borderId="22" xfId="56" applyFont="1" applyFill="1" applyBorder="1" applyAlignment="1" applyProtection="1">
      <alignment horizontal="left" indent="2"/>
      <protection locked="0"/>
    </xf>
    <xf numFmtId="49" fontId="0" fillId="36" borderId="91" xfId="56" applyNumberFormat="1" applyFont="1" applyFill="1" applyBorder="1" applyAlignment="1" applyProtection="1">
      <alignment horizontal="left" indent="2"/>
      <protection locked="0"/>
    </xf>
    <xf numFmtId="49" fontId="0" fillId="36" borderId="91" xfId="56" applyNumberFormat="1" applyFont="1" applyFill="1" applyBorder="1" applyAlignment="1" applyProtection="1">
      <alignment horizontal="left" indent="2"/>
      <protection locked="0"/>
    </xf>
    <xf numFmtId="0" fontId="6" fillId="0" borderId="25" xfId="56" applyFont="1" applyBorder="1" applyAlignment="1" applyProtection="1">
      <alignment horizontal="center"/>
      <protection/>
    </xf>
    <xf numFmtId="0" fontId="5" fillId="0" borderId="27" xfId="56" applyFont="1" applyBorder="1" applyAlignment="1" applyProtection="1">
      <alignment horizontal="center"/>
      <protection/>
    </xf>
    <xf numFmtId="0" fontId="24" fillId="36" borderId="96" xfId="0" applyFont="1" applyFill="1" applyBorder="1" applyAlignment="1" applyProtection="1">
      <alignment horizontal="center" vertical="center"/>
      <protection/>
    </xf>
    <xf numFmtId="0" fontId="5" fillId="36" borderId="97" xfId="56" applyFont="1" applyFill="1" applyBorder="1" applyAlignment="1" applyProtection="1">
      <alignment horizontal="left" vertical="center" indent="2"/>
      <protection locked="0"/>
    </xf>
    <xf numFmtId="0" fontId="5" fillId="36" borderId="86" xfId="56" applyFont="1" applyFill="1" applyBorder="1" applyAlignment="1" applyProtection="1">
      <alignment horizontal="left" vertical="center" indent="2"/>
      <protection locked="0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ali 2" xfId="56"/>
    <cellStyle name="Normaali_LohkoKaavio_4-5_makrot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38100</xdr:rowOff>
    </xdr:from>
    <xdr:to>
      <xdr:col>1</xdr:col>
      <xdr:colOff>514350</xdr:colOff>
      <xdr:row>5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552450"/>
          <a:ext cx="504825" cy="409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9525</xdr:colOff>
      <xdr:row>29</xdr:row>
      <xdr:rowOff>38100</xdr:rowOff>
    </xdr:from>
    <xdr:to>
      <xdr:col>1</xdr:col>
      <xdr:colOff>514350</xdr:colOff>
      <xdr:row>31</xdr:row>
      <xdr:rowOff>123825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5324475"/>
          <a:ext cx="504825" cy="409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9525</xdr:colOff>
      <xdr:row>55</xdr:row>
      <xdr:rowOff>38100</xdr:rowOff>
    </xdr:from>
    <xdr:to>
      <xdr:col>1</xdr:col>
      <xdr:colOff>514350</xdr:colOff>
      <xdr:row>57</xdr:row>
      <xdr:rowOff>123825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10096500"/>
          <a:ext cx="504825" cy="409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9525</xdr:colOff>
      <xdr:row>81</xdr:row>
      <xdr:rowOff>38100</xdr:rowOff>
    </xdr:from>
    <xdr:to>
      <xdr:col>1</xdr:col>
      <xdr:colOff>514350</xdr:colOff>
      <xdr:row>83</xdr:row>
      <xdr:rowOff>123825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14868525"/>
          <a:ext cx="504825" cy="409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9525</xdr:colOff>
      <xdr:row>107</xdr:row>
      <xdr:rowOff>38100</xdr:rowOff>
    </xdr:from>
    <xdr:to>
      <xdr:col>1</xdr:col>
      <xdr:colOff>514350</xdr:colOff>
      <xdr:row>109</xdr:row>
      <xdr:rowOff>123825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19640550"/>
          <a:ext cx="504825" cy="409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9525</xdr:colOff>
      <xdr:row>133</xdr:row>
      <xdr:rowOff>38100</xdr:rowOff>
    </xdr:from>
    <xdr:to>
      <xdr:col>1</xdr:col>
      <xdr:colOff>514350</xdr:colOff>
      <xdr:row>135</xdr:row>
      <xdr:rowOff>123825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24412575"/>
          <a:ext cx="504825" cy="409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9525</xdr:colOff>
      <xdr:row>160</xdr:row>
      <xdr:rowOff>38100</xdr:rowOff>
    </xdr:from>
    <xdr:to>
      <xdr:col>1</xdr:col>
      <xdr:colOff>514350</xdr:colOff>
      <xdr:row>162</xdr:row>
      <xdr:rowOff>123825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29365575"/>
          <a:ext cx="504825" cy="409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9525</xdr:colOff>
      <xdr:row>186</xdr:row>
      <xdr:rowOff>38100</xdr:rowOff>
    </xdr:from>
    <xdr:to>
      <xdr:col>1</xdr:col>
      <xdr:colOff>514350</xdr:colOff>
      <xdr:row>188</xdr:row>
      <xdr:rowOff>123825</xdr:rowOff>
    </xdr:to>
    <xdr:pic>
      <xdr:nvPicPr>
        <xdr:cNvPr id="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34137600"/>
          <a:ext cx="504825" cy="409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9525</xdr:colOff>
      <xdr:row>212</xdr:row>
      <xdr:rowOff>38100</xdr:rowOff>
    </xdr:from>
    <xdr:to>
      <xdr:col>1</xdr:col>
      <xdr:colOff>514350</xdr:colOff>
      <xdr:row>214</xdr:row>
      <xdr:rowOff>123825</xdr:rowOff>
    </xdr:to>
    <xdr:pic>
      <xdr:nvPicPr>
        <xdr:cNvPr id="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38909625"/>
          <a:ext cx="504825" cy="409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9525</xdr:colOff>
      <xdr:row>238</xdr:row>
      <xdr:rowOff>38100</xdr:rowOff>
    </xdr:from>
    <xdr:to>
      <xdr:col>1</xdr:col>
      <xdr:colOff>514350</xdr:colOff>
      <xdr:row>240</xdr:row>
      <xdr:rowOff>123825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43681650"/>
          <a:ext cx="504825" cy="409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9525</xdr:colOff>
      <xdr:row>264</xdr:row>
      <xdr:rowOff>38100</xdr:rowOff>
    </xdr:from>
    <xdr:to>
      <xdr:col>1</xdr:col>
      <xdr:colOff>514350</xdr:colOff>
      <xdr:row>266</xdr:row>
      <xdr:rowOff>123825</xdr:rowOff>
    </xdr:to>
    <xdr:pic>
      <xdr:nvPicPr>
        <xdr:cNvPr id="1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48453675"/>
          <a:ext cx="504825" cy="409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9525</xdr:colOff>
      <xdr:row>290</xdr:row>
      <xdr:rowOff>38100</xdr:rowOff>
    </xdr:from>
    <xdr:to>
      <xdr:col>1</xdr:col>
      <xdr:colOff>514350</xdr:colOff>
      <xdr:row>292</xdr:row>
      <xdr:rowOff>123825</xdr:rowOff>
    </xdr:to>
    <xdr:pic>
      <xdr:nvPicPr>
        <xdr:cNvPr id="1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53225700"/>
          <a:ext cx="504825" cy="409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38100</xdr:rowOff>
    </xdr:from>
    <xdr:to>
      <xdr:col>1</xdr:col>
      <xdr:colOff>514350</xdr:colOff>
      <xdr:row>5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533400"/>
          <a:ext cx="504825" cy="409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9525</xdr:colOff>
      <xdr:row>29</xdr:row>
      <xdr:rowOff>38100</xdr:rowOff>
    </xdr:from>
    <xdr:to>
      <xdr:col>1</xdr:col>
      <xdr:colOff>514350</xdr:colOff>
      <xdr:row>31</xdr:row>
      <xdr:rowOff>123825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5305425"/>
          <a:ext cx="504825" cy="409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9525</xdr:colOff>
      <xdr:row>55</xdr:row>
      <xdr:rowOff>38100</xdr:rowOff>
    </xdr:from>
    <xdr:to>
      <xdr:col>1</xdr:col>
      <xdr:colOff>514350</xdr:colOff>
      <xdr:row>57</xdr:row>
      <xdr:rowOff>123825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10077450"/>
          <a:ext cx="504825" cy="409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9525</xdr:colOff>
      <xdr:row>81</xdr:row>
      <xdr:rowOff>38100</xdr:rowOff>
    </xdr:from>
    <xdr:to>
      <xdr:col>1</xdr:col>
      <xdr:colOff>514350</xdr:colOff>
      <xdr:row>83</xdr:row>
      <xdr:rowOff>123825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14849475"/>
          <a:ext cx="504825" cy="409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9525</xdr:colOff>
      <xdr:row>109</xdr:row>
      <xdr:rowOff>38100</xdr:rowOff>
    </xdr:from>
    <xdr:to>
      <xdr:col>1</xdr:col>
      <xdr:colOff>514350</xdr:colOff>
      <xdr:row>111</xdr:row>
      <xdr:rowOff>123825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19945350"/>
          <a:ext cx="504825" cy="409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9525</xdr:colOff>
      <xdr:row>135</xdr:row>
      <xdr:rowOff>38100</xdr:rowOff>
    </xdr:from>
    <xdr:to>
      <xdr:col>1</xdr:col>
      <xdr:colOff>514350</xdr:colOff>
      <xdr:row>137</xdr:row>
      <xdr:rowOff>123825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24717375"/>
          <a:ext cx="504825" cy="409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9525</xdr:colOff>
      <xdr:row>162</xdr:row>
      <xdr:rowOff>38100</xdr:rowOff>
    </xdr:from>
    <xdr:to>
      <xdr:col>1</xdr:col>
      <xdr:colOff>514350</xdr:colOff>
      <xdr:row>164</xdr:row>
      <xdr:rowOff>123825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29651325"/>
          <a:ext cx="504825" cy="409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3</xdr:row>
      <xdr:rowOff>28575</xdr:rowOff>
    </xdr:from>
    <xdr:to>
      <xdr:col>2</xdr:col>
      <xdr:colOff>371475</xdr:colOff>
      <xdr:row>6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552450"/>
          <a:ext cx="9048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27</xdr:row>
      <xdr:rowOff>28575</xdr:rowOff>
    </xdr:from>
    <xdr:to>
      <xdr:col>2</xdr:col>
      <xdr:colOff>371475</xdr:colOff>
      <xdr:row>30</xdr:row>
      <xdr:rowOff>47625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5076825"/>
          <a:ext cx="9048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51</xdr:row>
      <xdr:rowOff>28575</xdr:rowOff>
    </xdr:from>
    <xdr:to>
      <xdr:col>2</xdr:col>
      <xdr:colOff>371475</xdr:colOff>
      <xdr:row>54</xdr:row>
      <xdr:rowOff>47625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9601200"/>
          <a:ext cx="9048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76</xdr:row>
      <xdr:rowOff>28575</xdr:rowOff>
    </xdr:from>
    <xdr:to>
      <xdr:col>2</xdr:col>
      <xdr:colOff>371475</xdr:colOff>
      <xdr:row>79</xdr:row>
      <xdr:rowOff>47625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14316075"/>
          <a:ext cx="9048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100</xdr:row>
      <xdr:rowOff>28575</xdr:rowOff>
    </xdr:from>
    <xdr:to>
      <xdr:col>2</xdr:col>
      <xdr:colOff>371475</xdr:colOff>
      <xdr:row>103</xdr:row>
      <xdr:rowOff>47625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18840450"/>
          <a:ext cx="9048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124</xdr:row>
      <xdr:rowOff>28575</xdr:rowOff>
    </xdr:from>
    <xdr:to>
      <xdr:col>2</xdr:col>
      <xdr:colOff>371475</xdr:colOff>
      <xdr:row>127</xdr:row>
      <xdr:rowOff>47625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3364825"/>
          <a:ext cx="9048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3</xdr:row>
      <xdr:rowOff>28575</xdr:rowOff>
    </xdr:from>
    <xdr:to>
      <xdr:col>2</xdr:col>
      <xdr:colOff>371475</xdr:colOff>
      <xdr:row>6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523875"/>
          <a:ext cx="9048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27</xdr:row>
      <xdr:rowOff>28575</xdr:rowOff>
    </xdr:from>
    <xdr:to>
      <xdr:col>2</xdr:col>
      <xdr:colOff>371475</xdr:colOff>
      <xdr:row>30</xdr:row>
      <xdr:rowOff>47625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5048250"/>
          <a:ext cx="9048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51</xdr:row>
      <xdr:rowOff>28575</xdr:rowOff>
    </xdr:from>
    <xdr:to>
      <xdr:col>2</xdr:col>
      <xdr:colOff>371475</xdr:colOff>
      <xdr:row>54</xdr:row>
      <xdr:rowOff>47625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9572625"/>
          <a:ext cx="9048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38100</xdr:rowOff>
    </xdr:from>
    <xdr:to>
      <xdr:col>1</xdr:col>
      <xdr:colOff>514350</xdr:colOff>
      <xdr:row>5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533400"/>
          <a:ext cx="504825" cy="409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9525</xdr:colOff>
      <xdr:row>29</xdr:row>
      <xdr:rowOff>38100</xdr:rowOff>
    </xdr:from>
    <xdr:to>
      <xdr:col>1</xdr:col>
      <xdr:colOff>514350</xdr:colOff>
      <xdr:row>31</xdr:row>
      <xdr:rowOff>123825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5305425"/>
          <a:ext cx="504825" cy="409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9525</xdr:colOff>
      <xdr:row>55</xdr:row>
      <xdr:rowOff>38100</xdr:rowOff>
    </xdr:from>
    <xdr:to>
      <xdr:col>1</xdr:col>
      <xdr:colOff>514350</xdr:colOff>
      <xdr:row>57</xdr:row>
      <xdr:rowOff>123825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10077450"/>
          <a:ext cx="504825" cy="409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38100</xdr:rowOff>
    </xdr:from>
    <xdr:to>
      <xdr:col>1</xdr:col>
      <xdr:colOff>514350</xdr:colOff>
      <xdr:row>5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533400"/>
          <a:ext cx="504825" cy="409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3"/>
  <sheetViews>
    <sheetView zoomScalePageLayoutView="0" workbookViewId="0" topLeftCell="A1">
      <selection activeCell="C7" sqref="C7"/>
    </sheetView>
  </sheetViews>
  <sheetFormatPr defaultColWidth="9.140625" defaultRowHeight="12.75"/>
  <cols>
    <col min="1" max="1" width="4.140625" style="0" customWidth="1"/>
    <col min="2" max="2" width="5.28125" style="0" customWidth="1"/>
    <col min="3" max="3" width="21.421875" style="0" customWidth="1"/>
    <col min="4" max="4" width="12.28125" style="0" customWidth="1"/>
    <col min="5" max="5" width="7.140625" style="0" customWidth="1"/>
    <col min="6" max="6" width="7.00390625" style="0" customWidth="1"/>
    <col min="7" max="7" width="7.7109375" style="0" customWidth="1"/>
    <col min="8" max="8" width="7.00390625" style="0" customWidth="1"/>
    <col min="10" max="10" width="8.57421875" style="0" customWidth="1"/>
  </cols>
  <sheetData>
    <row r="2" spans="1:10" ht="18" customHeight="1">
      <c r="A2" s="1"/>
      <c r="B2" s="2" t="s">
        <v>0</v>
      </c>
      <c r="C2" s="3"/>
      <c r="D2" s="3"/>
      <c r="E2" s="4"/>
      <c r="F2" s="5"/>
      <c r="G2" s="6"/>
      <c r="H2" s="6"/>
      <c r="I2" s="7"/>
      <c r="J2" s="7"/>
    </row>
    <row r="3" spans="1:10" ht="15" customHeight="1">
      <c r="A3" s="1"/>
      <c r="B3" s="8" t="s">
        <v>62</v>
      </c>
      <c r="C3" s="7"/>
      <c r="D3" s="7"/>
      <c r="E3" s="9"/>
      <c r="F3" s="5"/>
      <c r="G3" s="6"/>
      <c r="H3" s="6"/>
      <c r="I3" s="7"/>
      <c r="J3" s="7" t="s">
        <v>1</v>
      </c>
    </row>
    <row r="4" spans="1:10" ht="15" customHeight="1">
      <c r="A4" s="1"/>
      <c r="B4" s="11" t="s">
        <v>63</v>
      </c>
      <c r="C4" s="12"/>
      <c r="D4" s="12"/>
      <c r="E4" s="13"/>
      <c r="F4" s="5"/>
      <c r="G4" s="6"/>
      <c r="H4" s="6"/>
      <c r="I4" s="7"/>
      <c r="J4" s="10" t="s">
        <v>11</v>
      </c>
    </row>
    <row r="5" spans="1:10" ht="15" customHeight="1">
      <c r="A5" s="14"/>
      <c r="B5" s="15"/>
      <c r="C5" s="15"/>
      <c r="D5" s="15"/>
      <c r="E5" s="15"/>
      <c r="F5" s="14"/>
      <c r="G5" s="14"/>
      <c r="H5" s="14"/>
      <c r="I5" s="7"/>
      <c r="J5" s="10" t="s">
        <v>64</v>
      </c>
    </row>
    <row r="6" spans="1:10" ht="14.25" customHeight="1">
      <c r="A6" s="16"/>
      <c r="B6" s="16" t="s">
        <v>2</v>
      </c>
      <c r="C6" s="16" t="s">
        <v>3</v>
      </c>
      <c r="D6" s="16" t="s">
        <v>4</v>
      </c>
      <c r="E6" s="16" t="s">
        <v>5</v>
      </c>
      <c r="F6" s="16" t="s">
        <v>6</v>
      </c>
      <c r="G6" s="16" t="s">
        <v>7</v>
      </c>
      <c r="H6" s="16" t="s">
        <v>8</v>
      </c>
      <c r="I6" s="18"/>
      <c r="J6" s="10" t="s">
        <v>51</v>
      </c>
    </row>
    <row r="7" spans="1:10" ht="14.25" customHeight="1">
      <c r="A7" s="16" t="s">
        <v>9</v>
      </c>
      <c r="B7" s="16" t="s">
        <v>65</v>
      </c>
      <c r="C7" s="16" t="s">
        <v>66</v>
      </c>
      <c r="D7" s="16" t="s">
        <v>41</v>
      </c>
      <c r="E7" s="16" t="s">
        <v>12</v>
      </c>
      <c r="F7" s="16" t="s">
        <v>218</v>
      </c>
      <c r="G7" s="16"/>
      <c r="H7" s="16" t="s">
        <v>206</v>
      </c>
      <c r="I7" s="18"/>
      <c r="J7" s="10" t="s">
        <v>49</v>
      </c>
    </row>
    <row r="8" spans="1:10" ht="14.25" customHeight="1">
      <c r="A8" s="16" t="s">
        <v>12</v>
      </c>
      <c r="B8" s="16" t="s">
        <v>67</v>
      </c>
      <c r="C8" s="16" t="s">
        <v>68</v>
      </c>
      <c r="D8" s="16" t="s">
        <v>17</v>
      </c>
      <c r="E8" s="16" t="s">
        <v>12</v>
      </c>
      <c r="F8" s="16" t="s">
        <v>223</v>
      </c>
      <c r="G8" s="16"/>
      <c r="H8" s="16" t="s">
        <v>207</v>
      </c>
      <c r="I8" s="18"/>
      <c r="J8" s="17"/>
    </row>
    <row r="9" spans="1:10" ht="14.25" customHeight="1">
      <c r="A9" s="16" t="s">
        <v>15</v>
      </c>
      <c r="B9" s="16" t="s">
        <v>69</v>
      </c>
      <c r="C9" s="16" t="s">
        <v>70</v>
      </c>
      <c r="D9" s="16" t="s">
        <v>14</v>
      </c>
      <c r="E9" s="16" t="s">
        <v>9</v>
      </c>
      <c r="F9" s="16" t="s">
        <v>224</v>
      </c>
      <c r="G9" s="16"/>
      <c r="H9" s="16" t="s">
        <v>206</v>
      </c>
      <c r="I9" s="18"/>
      <c r="J9" s="17"/>
    </row>
    <row r="10" spans="1:10" ht="14.25" customHeight="1">
      <c r="A10" s="16" t="s">
        <v>18</v>
      </c>
      <c r="B10" s="16" t="s">
        <v>71</v>
      </c>
      <c r="C10" s="16" t="s">
        <v>72</v>
      </c>
      <c r="D10" s="16" t="s">
        <v>20</v>
      </c>
      <c r="E10" s="16" t="s">
        <v>9</v>
      </c>
      <c r="F10" s="16" t="s">
        <v>225</v>
      </c>
      <c r="G10" s="16"/>
      <c r="H10" s="16" t="s">
        <v>217</v>
      </c>
      <c r="I10" s="18"/>
      <c r="J10" s="17"/>
    </row>
    <row r="11" spans="1:10" ht="15" customHeight="1">
      <c r="A11" s="19"/>
      <c r="B11" s="19"/>
      <c r="C11" s="20"/>
      <c r="D11" s="20"/>
      <c r="E11" s="20"/>
      <c r="F11" s="20"/>
      <c r="G11" s="20"/>
      <c r="H11" s="20"/>
      <c r="I11" s="21"/>
      <c r="J11" s="21"/>
    </row>
    <row r="12" spans="1:10" ht="14.25" customHeight="1">
      <c r="A12" s="17"/>
      <c r="B12" s="22"/>
      <c r="C12" s="16"/>
      <c r="D12" s="16" t="s">
        <v>21</v>
      </c>
      <c r="E12" s="16" t="s">
        <v>22</v>
      </c>
      <c r="F12" s="16" t="s">
        <v>23</v>
      </c>
      <c r="G12" s="16" t="s">
        <v>24</v>
      </c>
      <c r="H12" s="16" t="s">
        <v>25</v>
      </c>
      <c r="I12" s="16" t="s">
        <v>26</v>
      </c>
      <c r="J12" s="16" t="s">
        <v>27</v>
      </c>
    </row>
    <row r="13" spans="1:10" ht="14.25" customHeight="1">
      <c r="A13" s="17"/>
      <c r="B13" s="22"/>
      <c r="C13" s="16" t="s">
        <v>28</v>
      </c>
      <c r="D13" s="16"/>
      <c r="E13" s="16"/>
      <c r="F13" s="16"/>
      <c r="G13" s="16"/>
      <c r="H13" s="16"/>
      <c r="I13" s="16" t="s">
        <v>211</v>
      </c>
      <c r="J13" s="16" t="s">
        <v>18</v>
      </c>
    </row>
    <row r="14" spans="1:10" ht="14.25" customHeight="1">
      <c r="A14" s="17"/>
      <c r="B14" s="22"/>
      <c r="C14" s="16" t="s">
        <v>29</v>
      </c>
      <c r="D14" s="16"/>
      <c r="E14" s="16"/>
      <c r="F14" s="16"/>
      <c r="G14" s="16"/>
      <c r="H14" s="16"/>
      <c r="I14" s="16" t="s">
        <v>31</v>
      </c>
      <c r="J14" s="16" t="s">
        <v>15</v>
      </c>
    </row>
    <row r="15" spans="1:10" ht="14.25" customHeight="1">
      <c r="A15" s="17"/>
      <c r="B15" s="22"/>
      <c r="C15" s="16" t="s">
        <v>30</v>
      </c>
      <c r="D15" s="16"/>
      <c r="E15" s="16"/>
      <c r="F15" s="16"/>
      <c r="G15" s="16"/>
      <c r="H15" s="16"/>
      <c r="I15" s="16" t="s">
        <v>209</v>
      </c>
      <c r="J15" s="16" t="s">
        <v>12</v>
      </c>
    </row>
    <row r="16" spans="1:10" ht="14.25" customHeight="1">
      <c r="A16" s="17"/>
      <c r="B16" s="22"/>
      <c r="C16" s="16" t="s">
        <v>31</v>
      </c>
      <c r="D16" s="16"/>
      <c r="E16" s="16"/>
      <c r="F16" s="16"/>
      <c r="G16" s="16"/>
      <c r="H16" s="16"/>
      <c r="I16" s="16" t="s">
        <v>211</v>
      </c>
      <c r="J16" s="16" t="s">
        <v>18</v>
      </c>
    </row>
    <row r="17" spans="1:10" ht="14.25" customHeight="1">
      <c r="A17" s="17"/>
      <c r="B17" s="22"/>
      <c r="C17" s="16" t="s">
        <v>32</v>
      </c>
      <c r="D17" s="16"/>
      <c r="E17" s="16"/>
      <c r="F17" s="16"/>
      <c r="G17" s="16"/>
      <c r="H17" s="16"/>
      <c r="I17" s="16" t="s">
        <v>31</v>
      </c>
      <c r="J17" s="16" t="s">
        <v>15</v>
      </c>
    </row>
    <row r="18" spans="1:10" ht="14.25" customHeight="1">
      <c r="A18" s="17"/>
      <c r="B18" s="22"/>
      <c r="C18" s="16" t="s">
        <v>33</v>
      </c>
      <c r="D18" s="16"/>
      <c r="E18" s="16"/>
      <c r="F18" s="16"/>
      <c r="G18" s="16"/>
      <c r="H18" s="16"/>
      <c r="I18" s="16" t="s">
        <v>209</v>
      </c>
      <c r="J18" s="16" t="s">
        <v>9</v>
      </c>
    </row>
    <row r="19" spans="1:10" ht="15" customHeight="1">
      <c r="A19" s="17"/>
      <c r="B19" s="17"/>
      <c r="C19" s="19"/>
      <c r="D19" s="19"/>
      <c r="E19" s="23"/>
      <c r="F19" s="19"/>
      <c r="G19" s="19"/>
      <c r="H19" s="19"/>
      <c r="I19" s="19"/>
      <c r="J19" s="19"/>
    </row>
    <row r="20" spans="1:10" ht="14.25" customHeight="1">
      <c r="A20" s="16"/>
      <c r="B20" s="16" t="s">
        <v>2</v>
      </c>
      <c r="C20" s="16" t="s">
        <v>34</v>
      </c>
      <c r="D20" s="16" t="s">
        <v>4</v>
      </c>
      <c r="E20" s="16" t="s">
        <v>5</v>
      </c>
      <c r="F20" s="16" t="s">
        <v>6</v>
      </c>
      <c r="G20" s="16" t="s">
        <v>7</v>
      </c>
      <c r="H20" s="16" t="s">
        <v>8</v>
      </c>
      <c r="I20" s="18"/>
      <c r="J20" s="17"/>
    </row>
    <row r="21" spans="1:10" ht="14.25" customHeight="1">
      <c r="A21" s="16" t="s">
        <v>9</v>
      </c>
      <c r="B21" s="16" t="s">
        <v>73</v>
      </c>
      <c r="C21" s="16" t="s">
        <v>74</v>
      </c>
      <c r="D21" s="16" t="s">
        <v>20</v>
      </c>
      <c r="E21" s="16" t="s">
        <v>15</v>
      </c>
      <c r="F21" s="16"/>
      <c r="G21" s="16"/>
      <c r="H21" s="16" t="s">
        <v>207</v>
      </c>
      <c r="I21" s="18"/>
      <c r="J21" s="17"/>
    </row>
    <row r="22" spans="1:10" ht="14.25" customHeight="1">
      <c r="A22" s="16" t="s">
        <v>12</v>
      </c>
      <c r="B22" s="16" t="s">
        <v>75</v>
      </c>
      <c r="C22" s="16" t="s">
        <v>76</v>
      </c>
      <c r="D22" s="16" t="s">
        <v>14</v>
      </c>
      <c r="E22" s="16" t="s">
        <v>12</v>
      </c>
      <c r="F22" s="16"/>
      <c r="G22" s="16"/>
      <c r="H22" s="16" t="s">
        <v>206</v>
      </c>
      <c r="I22" s="18"/>
      <c r="J22" s="17"/>
    </row>
    <row r="23" spans="1:10" ht="14.25" customHeight="1">
      <c r="A23" s="16" t="s">
        <v>15</v>
      </c>
      <c r="B23" s="16" t="s">
        <v>77</v>
      </c>
      <c r="C23" s="16" t="s">
        <v>78</v>
      </c>
      <c r="D23" s="16" t="s">
        <v>79</v>
      </c>
      <c r="E23" s="16" t="s">
        <v>9</v>
      </c>
      <c r="F23" s="16"/>
      <c r="G23" s="16"/>
      <c r="H23" s="16" t="s">
        <v>208</v>
      </c>
      <c r="I23" s="18"/>
      <c r="J23" s="17"/>
    </row>
    <row r="24" spans="1:10" ht="14.25" customHeight="1">
      <c r="A24" s="16" t="s">
        <v>18</v>
      </c>
      <c r="B24" s="16" t="s">
        <v>80</v>
      </c>
      <c r="C24" s="16" t="s">
        <v>81</v>
      </c>
      <c r="D24" s="16" t="s">
        <v>17</v>
      </c>
      <c r="E24" s="16" t="s">
        <v>43</v>
      </c>
      <c r="F24" s="16"/>
      <c r="G24" s="16"/>
      <c r="H24" s="16" t="s">
        <v>217</v>
      </c>
      <c r="I24" s="18"/>
      <c r="J24" s="17"/>
    </row>
    <row r="25" spans="1:10" ht="15" customHeight="1">
      <c r="A25" s="19"/>
      <c r="B25" s="19"/>
      <c r="C25" s="20"/>
      <c r="D25" s="20"/>
      <c r="E25" s="20"/>
      <c r="F25" s="20"/>
      <c r="G25" s="20"/>
      <c r="H25" s="20"/>
      <c r="I25" s="21"/>
      <c r="J25" s="21"/>
    </row>
    <row r="26" spans="1:10" ht="14.25" customHeight="1">
      <c r="A26" s="17"/>
      <c r="B26" s="22"/>
      <c r="C26" s="16"/>
      <c r="D26" s="16" t="s">
        <v>21</v>
      </c>
      <c r="E26" s="16" t="s">
        <v>22</v>
      </c>
      <c r="F26" s="16" t="s">
        <v>23</v>
      </c>
      <c r="G26" s="16" t="s">
        <v>24</v>
      </c>
      <c r="H26" s="16" t="s">
        <v>25</v>
      </c>
      <c r="I26" s="16" t="s">
        <v>26</v>
      </c>
      <c r="J26" s="16" t="s">
        <v>27</v>
      </c>
    </row>
    <row r="27" spans="1:10" ht="14.25" customHeight="1">
      <c r="A27" s="17"/>
      <c r="B27" s="22"/>
      <c r="C27" s="16" t="s">
        <v>28</v>
      </c>
      <c r="D27" s="16"/>
      <c r="E27" s="16"/>
      <c r="F27" s="16"/>
      <c r="G27" s="16"/>
      <c r="H27" s="16"/>
      <c r="I27" s="16" t="s">
        <v>209</v>
      </c>
      <c r="J27" s="16" t="s">
        <v>18</v>
      </c>
    </row>
    <row r="28" spans="1:10" ht="14.25" customHeight="1">
      <c r="A28" s="17"/>
      <c r="B28" s="22"/>
      <c r="C28" s="16" t="s">
        <v>29</v>
      </c>
      <c r="D28" s="16"/>
      <c r="E28" s="16"/>
      <c r="F28" s="16"/>
      <c r="G28" s="16"/>
      <c r="H28" s="16"/>
      <c r="I28" s="16" t="s">
        <v>209</v>
      </c>
      <c r="J28" s="16" t="s">
        <v>15</v>
      </c>
    </row>
    <row r="29" spans="1:10" ht="14.25" customHeight="1">
      <c r="A29" s="17"/>
      <c r="B29" s="22"/>
      <c r="C29" s="16" t="s">
        <v>30</v>
      </c>
      <c r="D29" s="16"/>
      <c r="E29" s="16"/>
      <c r="F29" s="16"/>
      <c r="G29" s="16"/>
      <c r="H29" s="16"/>
      <c r="I29" s="16" t="s">
        <v>209</v>
      </c>
      <c r="J29" s="16" t="s">
        <v>12</v>
      </c>
    </row>
    <row r="30" spans="1:10" ht="14.25" customHeight="1">
      <c r="A30" s="17"/>
      <c r="B30" s="22"/>
      <c r="C30" s="16" t="s">
        <v>31</v>
      </c>
      <c r="D30" s="16"/>
      <c r="E30" s="16"/>
      <c r="F30" s="16"/>
      <c r="G30" s="16"/>
      <c r="H30" s="16"/>
      <c r="I30" s="16" t="s">
        <v>209</v>
      </c>
      <c r="J30" s="16" t="s">
        <v>18</v>
      </c>
    </row>
    <row r="31" spans="1:10" ht="14.25" customHeight="1">
      <c r="A31" s="17"/>
      <c r="B31" s="22"/>
      <c r="C31" s="16" t="s">
        <v>32</v>
      </c>
      <c r="D31" s="16"/>
      <c r="E31" s="16"/>
      <c r="F31" s="16"/>
      <c r="G31" s="16"/>
      <c r="H31" s="16"/>
      <c r="I31" s="16" t="s">
        <v>211</v>
      </c>
      <c r="J31" s="16" t="s">
        <v>15</v>
      </c>
    </row>
    <row r="32" spans="1:10" ht="14.25" customHeight="1">
      <c r="A32" s="17"/>
      <c r="B32" s="22"/>
      <c r="C32" s="16" t="s">
        <v>33</v>
      </c>
      <c r="D32" s="16"/>
      <c r="E32" s="16"/>
      <c r="F32" s="16"/>
      <c r="G32" s="16"/>
      <c r="H32" s="16"/>
      <c r="I32" s="16" t="s">
        <v>211</v>
      </c>
      <c r="J32" s="16" t="s">
        <v>9</v>
      </c>
    </row>
    <row r="33" spans="1:10" ht="15" customHeight="1">
      <c r="A33" s="17"/>
      <c r="B33" s="17"/>
      <c r="C33" s="19"/>
      <c r="D33" s="19"/>
      <c r="E33" s="23"/>
      <c r="F33" s="19"/>
      <c r="G33" s="19"/>
      <c r="H33" s="19"/>
      <c r="I33" s="19"/>
      <c r="J33" s="19"/>
    </row>
  </sheetData>
  <sheetProtection selectLockedCells="1" selectUnlockedCells="1"/>
  <printOptions/>
  <pageMargins left="0.2" right="0.2" top="0.2" bottom="0.3" header="0.5118055555555555" footer="0.5118055555555555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G10"/>
  <sheetViews>
    <sheetView zoomScalePageLayoutView="0" workbookViewId="0" topLeftCell="A1">
      <selection activeCell="D7" sqref="D7"/>
    </sheetView>
  </sheetViews>
  <sheetFormatPr defaultColWidth="9.140625" defaultRowHeight="12.75"/>
  <cols>
    <col min="1" max="1" width="2.8515625" style="0" customWidth="1"/>
    <col min="2" max="2" width="5.7109375" style="0" customWidth="1"/>
    <col min="4" max="4" width="20.140625" style="0" customWidth="1"/>
    <col min="5" max="5" width="13.8515625" style="0" customWidth="1"/>
    <col min="6" max="6" width="20.8515625" style="159" customWidth="1"/>
    <col min="7" max="7" width="18.7109375" style="159" customWidth="1"/>
  </cols>
  <sheetData>
    <row r="1" ht="13.5" thickBot="1"/>
    <row r="2" spans="1:6" ht="18">
      <c r="A2" s="6"/>
      <c r="B2" s="164" t="s">
        <v>82</v>
      </c>
      <c r="C2" s="165"/>
      <c r="D2" s="165"/>
      <c r="E2" s="166"/>
      <c r="F2" s="160"/>
    </row>
    <row r="3" spans="1:6" ht="15">
      <c r="A3" s="6"/>
      <c r="B3" s="167" t="s">
        <v>238</v>
      </c>
      <c r="C3" s="7"/>
      <c r="D3" s="7"/>
      <c r="E3" s="168"/>
      <c r="F3" s="160"/>
    </row>
    <row r="4" spans="1:6" ht="15.75" thickBot="1">
      <c r="A4" s="6"/>
      <c r="B4" s="98" t="s">
        <v>160</v>
      </c>
      <c r="C4" s="169"/>
      <c r="D4" s="169"/>
      <c r="E4" s="170"/>
      <c r="F4" s="160"/>
    </row>
    <row r="5" spans="1:6" ht="12.75">
      <c r="A5" s="6"/>
      <c r="B5" s="6"/>
      <c r="C5" s="6"/>
      <c r="D5" s="6"/>
      <c r="E5" s="6"/>
      <c r="F5" s="160"/>
    </row>
    <row r="6" spans="2:5" ht="12.75">
      <c r="B6" s="157"/>
      <c r="C6" s="157" t="s">
        <v>2</v>
      </c>
      <c r="D6" s="157" t="s">
        <v>55</v>
      </c>
      <c r="E6" s="157" t="s">
        <v>4</v>
      </c>
    </row>
    <row r="7" spans="2:6" ht="12.75">
      <c r="B7" s="158">
        <v>1</v>
      </c>
      <c r="C7" s="157" t="s">
        <v>220</v>
      </c>
      <c r="D7" s="157" t="s">
        <v>239</v>
      </c>
      <c r="E7" s="157" t="s">
        <v>137</v>
      </c>
      <c r="F7" s="161" t="s">
        <v>239</v>
      </c>
    </row>
    <row r="8" spans="2:7" ht="12.75">
      <c r="B8" s="158">
        <v>2</v>
      </c>
      <c r="C8" s="157" t="s">
        <v>219</v>
      </c>
      <c r="D8" s="157" t="s">
        <v>149</v>
      </c>
      <c r="E8" s="157" t="s">
        <v>20</v>
      </c>
      <c r="F8" s="162" t="s">
        <v>242</v>
      </c>
      <c r="G8" s="161" t="s">
        <v>239</v>
      </c>
    </row>
    <row r="9" spans="2:7" ht="12.75">
      <c r="B9" s="158">
        <v>3</v>
      </c>
      <c r="C9" s="157" t="s">
        <v>222</v>
      </c>
      <c r="D9" s="157" t="s">
        <v>139</v>
      </c>
      <c r="E9" s="157" t="s">
        <v>41</v>
      </c>
      <c r="F9" s="163" t="s">
        <v>147</v>
      </c>
      <c r="G9" s="171" t="s">
        <v>240</v>
      </c>
    </row>
    <row r="10" spans="2:6" ht="12.75">
      <c r="B10" s="158">
        <v>4</v>
      </c>
      <c r="C10" s="157" t="s">
        <v>221</v>
      </c>
      <c r="D10" s="157" t="s">
        <v>147</v>
      </c>
      <c r="E10" s="157" t="s">
        <v>137</v>
      </c>
      <c r="F10" s="159" t="s">
        <v>241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J15"/>
  <sheetViews>
    <sheetView zoomScalePageLayoutView="0" workbookViewId="0" topLeftCell="A1">
      <selection activeCell="C7" sqref="C7"/>
    </sheetView>
  </sheetViews>
  <sheetFormatPr defaultColWidth="9.140625" defaultRowHeight="12.75"/>
  <cols>
    <col min="1" max="1" width="4.140625" style="0" customWidth="1"/>
    <col min="2" max="2" width="5.28125" style="0" customWidth="1"/>
    <col min="3" max="3" width="21.28125" style="0" customWidth="1"/>
    <col min="4" max="4" width="12.28125" style="0" customWidth="1"/>
    <col min="5" max="5" width="7.140625" style="0" customWidth="1"/>
    <col min="6" max="6" width="7.00390625" style="0" customWidth="1"/>
    <col min="7" max="7" width="7.7109375" style="0" customWidth="1"/>
    <col min="8" max="8" width="7.00390625" style="0" customWidth="1"/>
    <col min="10" max="10" width="8.57421875" style="0" customWidth="1"/>
  </cols>
  <sheetData>
    <row r="2" spans="1:10" ht="18" customHeight="1">
      <c r="A2" s="1"/>
      <c r="B2" s="2" t="s">
        <v>0</v>
      </c>
      <c r="C2" s="3"/>
      <c r="D2" s="3"/>
      <c r="E2" s="4"/>
      <c r="F2" s="5"/>
      <c r="G2" s="6"/>
      <c r="H2" s="6"/>
      <c r="I2" s="7"/>
      <c r="J2" s="7"/>
    </row>
    <row r="3" spans="1:10" ht="15" customHeight="1">
      <c r="A3" s="1"/>
      <c r="B3" s="8" t="s">
        <v>154</v>
      </c>
      <c r="C3" s="7"/>
      <c r="D3" s="7"/>
      <c r="E3" s="9"/>
      <c r="F3" s="5"/>
      <c r="G3" s="6"/>
      <c r="H3" s="6"/>
      <c r="I3" s="7"/>
      <c r="J3" s="7"/>
    </row>
    <row r="4" spans="1:10" ht="15" customHeight="1">
      <c r="A4" s="1"/>
      <c r="B4" s="11" t="s">
        <v>155</v>
      </c>
      <c r="C4" s="12"/>
      <c r="D4" s="12"/>
      <c r="E4" s="13"/>
      <c r="F4" s="5"/>
      <c r="G4" s="6"/>
      <c r="H4" s="6"/>
      <c r="I4" s="7"/>
      <c r="J4" s="7"/>
    </row>
    <row r="5" spans="1:10" ht="15" customHeight="1">
      <c r="A5" s="14"/>
      <c r="B5" s="15"/>
      <c r="C5" s="15"/>
      <c r="D5" s="15"/>
      <c r="E5" s="15"/>
      <c r="F5" s="14"/>
      <c r="G5" s="14"/>
      <c r="H5" s="14"/>
      <c r="I5" s="7"/>
      <c r="J5" s="7"/>
    </row>
    <row r="6" spans="1:10" ht="14.25" customHeight="1">
      <c r="A6" s="16"/>
      <c r="B6" s="16" t="s">
        <v>2</v>
      </c>
      <c r="C6" s="16" t="s">
        <v>3</v>
      </c>
      <c r="D6" s="16" t="s">
        <v>4</v>
      </c>
      <c r="E6" s="16" t="s">
        <v>5</v>
      </c>
      <c r="F6" s="16" t="s">
        <v>6</v>
      </c>
      <c r="G6" s="16" t="s">
        <v>7</v>
      </c>
      <c r="H6" s="16" t="s">
        <v>8</v>
      </c>
      <c r="I6" s="18"/>
      <c r="J6" s="17"/>
    </row>
    <row r="7" spans="1:10" ht="14.25" customHeight="1">
      <c r="A7" s="16" t="s">
        <v>9</v>
      </c>
      <c r="B7" s="16" t="s">
        <v>156</v>
      </c>
      <c r="C7" s="16" t="s">
        <v>66</v>
      </c>
      <c r="D7" s="16" t="s">
        <v>41</v>
      </c>
      <c r="E7" s="16" t="s">
        <v>9</v>
      </c>
      <c r="F7" s="16"/>
      <c r="G7" s="16"/>
      <c r="H7" s="16" t="s">
        <v>206</v>
      </c>
      <c r="I7" s="18"/>
      <c r="J7" s="17"/>
    </row>
    <row r="8" spans="1:10" ht="14.25" customHeight="1">
      <c r="A8" s="16" t="s">
        <v>12</v>
      </c>
      <c r="B8" s="16" t="s">
        <v>146</v>
      </c>
      <c r="C8" s="16" t="s">
        <v>157</v>
      </c>
      <c r="D8" s="16" t="s">
        <v>137</v>
      </c>
      <c r="E8" s="16" t="s">
        <v>12</v>
      </c>
      <c r="F8" s="16"/>
      <c r="G8" s="16"/>
      <c r="H8" s="16" t="s">
        <v>207</v>
      </c>
      <c r="I8" s="18"/>
      <c r="J8" s="17"/>
    </row>
    <row r="9" spans="1:10" ht="14.25" customHeight="1">
      <c r="A9" s="16" t="s">
        <v>15</v>
      </c>
      <c r="B9" s="16" t="s">
        <v>43</v>
      </c>
      <c r="C9" s="16" t="s">
        <v>78</v>
      </c>
      <c r="D9" s="16" t="s">
        <v>79</v>
      </c>
      <c r="E9" s="16" t="s">
        <v>43</v>
      </c>
      <c r="F9" s="16"/>
      <c r="G9" s="16"/>
      <c r="H9" s="16" t="s">
        <v>208</v>
      </c>
      <c r="I9" s="18"/>
      <c r="J9" s="17"/>
    </row>
    <row r="10" spans="1:10" ht="15" customHeight="1">
      <c r="A10" s="19"/>
      <c r="B10" s="19"/>
      <c r="C10" s="20"/>
      <c r="D10" s="20"/>
      <c r="E10" s="20"/>
      <c r="F10" s="20"/>
      <c r="G10" s="20"/>
      <c r="H10" s="20"/>
      <c r="I10" s="21"/>
      <c r="J10" s="21"/>
    </row>
    <row r="11" spans="1:10" ht="14.25" customHeight="1">
      <c r="A11" s="17"/>
      <c r="B11" s="22"/>
      <c r="C11" s="16"/>
      <c r="D11" s="16" t="s">
        <v>21</v>
      </c>
      <c r="E11" s="16" t="s">
        <v>22</v>
      </c>
      <c r="F11" s="16" t="s">
        <v>23</v>
      </c>
      <c r="G11" s="16" t="s">
        <v>24</v>
      </c>
      <c r="H11" s="16" t="s">
        <v>25</v>
      </c>
      <c r="I11" s="16" t="s">
        <v>26</v>
      </c>
      <c r="J11" s="16" t="s">
        <v>27</v>
      </c>
    </row>
    <row r="12" spans="1:10" ht="14.25" customHeight="1">
      <c r="A12" s="17"/>
      <c r="B12" s="22"/>
      <c r="C12" s="16" t="s">
        <v>28</v>
      </c>
      <c r="D12" s="16"/>
      <c r="E12" s="16"/>
      <c r="F12" s="16"/>
      <c r="G12" s="16"/>
      <c r="H12" s="16"/>
      <c r="I12" s="16" t="s">
        <v>209</v>
      </c>
      <c r="J12" s="16" t="s">
        <v>12</v>
      </c>
    </row>
    <row r="13" spans="1:10" ht="14.25" customHeight="1">
      <c r="A13" s="17"/>
      <c r="B13" s="22"/>
      <c r="C13" s="16" t="s">
        <v>31</v>
      </c>
      <c r="D13" s="16"/>
      <c r="E13" s="16"/>
      <c r="F13" s="16"/>
      <c r="G13" s="16"/>
      <c r="H13" s="16"/>
      <c r="I13" s="16" t="s">
        <v>209</v>
      </c>
      <c r="J13" s="16" t="s">
        <v>9</v>
      </c>
    </row>
    <row r="14" spans="1:10" ht="14.25" customHeight="1">
      <c r="A14" s="17"/>
      <c r="B14" s="22"/>
      <c r="C14" s="16" t="s">
        <v>32</v>
      </c>
      <c r="D14" s="16"/>
      <c r="E14" s="16"/>
      <c r="F14" s="16"/>
      <c r="G14" s="16"/>
      <c r="H14" s="16"/>
      <c r="I14" s="16" t="s">
        <v>210</v>
      </c>
      <c r="J14" s="16" t="s">
        <v>15</v>
      </c>
    </row>
    <row r="15" spans="1:10" ht="15" customHeight="1">
      <c r="A15" s="6"/>
      <c r="B15" s="6"/>
      <c r="C15" s="24"/>
      <c r="D15" s="24"/>
      <c r="E15" s="24"/>
      <c r="F15" s="24"/>
      <c r="G15" s="24"/>
      <c r="H15" s="24"/>
      <c r="I15" s="37"/>
      <c r="J15" s="38"/>
    </row>
  </sheetData>
  <sheetProtection selectLockedCells="1" selectUnlockedCells="1"/>
  <printOptions/>
  <pageMargins left="0.2" right="0.2" top="0.2" bottom="0.3" header="0.5118055555555555" footer="0.5118055555555555"/>
  <pageSetup horizontalDpi="300" verticalDpi="3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4:O78"/>
  <sheetViews>
    <sheetView zoomScalePageLayoutView="0" workbookViewId="0" topLeftCell="A1">
      <selection activeCell="B2" sqref="B2"/>
    </sheetView>
  </sheetViews>
  <sheetFormatPr defaultColWidth="9.140625" defaultRowHeight="12.75"/>
  <cols>
    <col min="3" max="4" width="20.421875" style="0" customWidth="1"/>
    <col min="5" max="5" width="2.421875" style="0" customWidth="1"/>
    <col min="6" max="14" width="6.57421875" style="0" customWidth="1"/>
  </cols>
  <sheetData>
    <row r="3" ht="13.5" thickBot="1"/>
    <row r="4" spans="1:15" ht="12.75">
      <c r="A4" s="44"/>
      <c r="B4" s="45"/>
      <c r="C4" s="46"/>
      <c r="D4" s="46"/>
      <c r="E4" s="46"/>
      <c r="F4" s="47"/>
      <c r="G4" s="48" t="s">
        <v>164</v>
      </c>
      <c r="H4" s="46"/>
      <c r="I4" s="173"/>
      <c r="J4" s="173"/>
      <c r="K4" s="173"/>
      <c r="L4" s="173"/>
      <c r="M4" s="173"/>
      <c r="N4" s="174"/>
      <c r="O4" s="44"/>
    </row>
    <row r="5" spans="1:15" ht="12.75">
      <c r="A5" s="44"/>
      <c r="B5" s="49"/>
      <c r="C5" s="50" t="s">
        <v>165</v>
      </c>
      <c r="D5" s="50"/>
      <c r="E5" s="44"/>
      <c r="F5" s="51"/>
      <c r="G5" s="52" t="s">
        <v>166</v>
      </c>
      <c r="H5" s="53"/>
      <c r="I5" s="175"/>
      <c r="J5" s="175"/>
      <c r="K5" s="175"/>
      <c r="L5" s="175"/>
      <c r="M5" s="175"/>
      <c r="N5" s="176"/>
      <c r="O5" s="44"/>
    </row>
    <row r="6" spans="1:15" ht="15.75">
      <c r="A6" s="44"/>
      <c r="B6" s="49"/>
      <c r="C6" s="54" t="s">
        <v>167</v>
      </c>
      <c r="D6" s="54"/>
      <c r="E6" s="44"/>
      <c r="F6" s="51"/>
      <c r="G6" s="52" t="s">
        <v>168</v>
      </c>
      <c r="H6" s="53"/>
      <c r="I6" s="175"/>
      <c r="J6" s="175"/>
      <c r="K6" s="175"/>
      <c r="L6" s="175"/>
      <c r="M6" s="175"/>
      <c r="N6" s="176"/>
      <c r="O6" s="44"/>
    </row>
    <row r="7" spans="1:15" ht="15.75">
      <c r="A7" s="44"/>
      <c r="B7" s="49"/>
      <c r="C7" s="44" t="s">
        <v>169</v>
      </c>
      <c r="D7" s="54"/>
      <c r="E7" s="44"/>
      <c r="F7" s="51"/>
      <c r="G7" s="52" t="s">
        <v>170</v>
      </c>
      <c r="H7" s="53"/>
      <c r="I7" s="175"/>
      <c r="J7" s="175"/>
      <c r="K7" s="175"/>
      <c r="L7" s="175"/>
      <c r="M7" s="175"/>
      <c r="N7" s="176"/>
      <c r="O7" s="44"/>
    </row>
    <row r="8" spans="1:15" ht="13.5" thickBot="1">
      <c r="A8" s="44"/>
      <c r="B8" s="49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55"/>
      <c r="O8" s="44"/>
    </row>
    <row r="9" spans="1:15" ht="12.75">
      <c r="A9" s="44"/>
      <c r="B9" s="56" t="s">
        <v>171</v>
      </c>
      <c r="C9" s="177" t="s">
        <v>66</v>
      </c>
      <c r="D9" s="177"/>
      <c r="E9" s="57"/>
      <c r="F9" s="58" t="s">
        <v>172</v>
      </c>
      <c r="G9" s="177" t="s">
        <v>78</v>
      </c>
      <c r="H9" s="177"/>
      <c r="I9" s="177"/>
      <c r="J9" s="177"/>
      <c r="K9" s="177"/>
      <c r="L9" s="177"/>
      <c r="M9" s="177"/>
      <c r="N9" s="178"/>
      <c r="O9" s="44"/>
    </row>
    <row r="10" spans="1:15" ht="15">
      <c r="A10" s="44"/>
      <c r="B10" s="59" t="s">
        <v>173</v>
      </c>
      <c r="C10" s="179" t="s">
        <v>139</v>
      </c>
      <c r="D10" s="179"/>
      <c r="E10" s="60"/>
      <c r="F10" s="61" t="s">
        <v>174</v>
      </c>
      <c r="G10" s="179" t="s">
        <v>140</v>
      </c>
      <c r="H10" s="179"/>
      <c r="I10" s="179"/>
      <c r="J10" s="179"/>
      <c r="K10" s="179"/>
      <c r="L10" s="179"/>
      <c r="M10" s="179"/>
      <c r="N10" s="180"/>
      <c r="O10" s="44"/>
    </row>
    <row r="11" spans="1:15" ht="15">
      <c r="A11" s="44"/>
      <c r="B11" s="59" t="s">
        <v>175</v>
      </c>
      <c r="C11" s="179" t="s">
        <v>151</v>
      </c>
      <c r="D11" s="179"/>
      <c r="E11" s="60"/>
      <c r="F11" s="61" t="s">
        <v>176</v>
      </c>
      <c r="G11" s="179" t="s">
        <v>152</v>
      </c>
      <c r="H11" s="179"/>
      <c r="I11" s="179"/>
      <c r="J11" s="179"/>
      <c r="K11" s="179"/>
      <c r="L11" s="179"/>
      <c r="M11" s="179"/>
      <c r="N11" s="180"/>
      <c r="O11" s="44"/>
    </row>
    <row r="12" spans="1:15" ht="12.75">
      <c r="A12" s="44"/>
      <c r="B12" s="181" t="s">
        <v>177</v>
      </c>
      <c r="C12" s="182"/>
      <c r="D12" s="182"/>
      <c r="E12" s="62"/>
      <c r="F12" s="182" t="s">
        <v>177</v>
      </c>
      <c r="G12" s="182"/>
      <c r="H12" s="182"/>
      <c r="I12" s="182"/>
      <c r="J12" s="182"/>
      <c r="K12" s="182"/>
      <c r="L12" s="182"/>
      <c r="M12" s="182"/>
      <c r="N12" s="183"/>
      <c r="O12" s="44"/>
    </row>
    <row r="13" spans="1:15" ht="12.75">
      <c r="A13" s="44"/>
      <c r="B13" s="63" t="s">
        <v>178</v>
      </c>
      <c r="C13" s="179"/>
      <c r="D13" s="179"/>
      <c r="E13" s="60"/>
      <c r="F13" s="64" t="s">
        <v>178</v>
      </c>
      <c r="G13" s="179"/>
      <c r="H13" s="179"/>
      <c r="I13" s="179"/>
      <c r="J13" s="179"/>
      <c r="K13" s="179"/>
      <c r="L13" s="179"/>
      <c r="M13" s="179"/>
      <c r="N13" s="180"/>
      <c r="O13" s="44"/>
    </row>
    <row r="14" spans="1:15" ht="13.5" thickBot="1">
      <c r="A14" s="44"/>
      <c r="B14" s="65" t="s">
        <v>178</v>
      </c>
      <c r="C14" s="184"/>
      <c r="D14" s="184"/>
      <c r="E14" s="66"/>
      <c r="F14" s="67" t="s">
        <v>178</v>
      </c>
      <c r="G14" s="184"/>
      <c r="H14" s="184"/>
      <c r="I14" s="184"/>
      <c r="J14" s="184"/>
      <c r="K14" s="184"/>
      <c r="L14" s="184"/>
      <c r="M14" s="184"/>
      <c r="N14" s="185"/>
      <c r="O14" s="44"/>
    </row>
    <row r="15" spans="1:15" ht="12.75">
      <c r="A15" s="44"/>
      <c r="B15" s="49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55"/>
      <c r="O15" s="44"/>
    </row>
    <row r="16" spans="1:15" ht="13.5" thickBot="1">
      <c r="A16" s="44"/>
      <c r="B16" s="68" t="s">
        <v>179</v>
      </c>
      <c r="C16" s="44"/>
      <c r="D16" s="44"/>
      <c r="E16" s="44"/>
      <c r="F16" s="69">
        <v>1</v>
      </c>
      <c r="G16" s="69">
        <v>2</v>
      </c>
      <c r="H16" s="69">
        <v>3</v>
      </c>
      <c r="I16" s="69">
        <v>4</v>
      </c>
      <c r="J16" s="69">
        <v>5</v>
      </c>
      <c r="K16" s="186" t="s">
        <v>6</v>
      </c>
      <c r="L16" s="186"/>
      <c r="M16" s="69" t="s">
        <v>180</v>
      </c>
      <c r="N16" s="70" t="s">
        <v>181</v>
      </c>
      <c r="O16" s="44"/>
    </row>
    <row r="17" spans="1:15" ht="15">
      <c r="A17" s="44"/>
      <c r="B17" s="71" t="s">
        <v>182</v>
      </c>
      <c r="C17" s="187" t="str">
        <f>IF(C10&gt;"",C10&amp;" - "&amp;G10,"")</f>
        <v>Holmström Angelina - Jylhä Opri</v>
      </c>
      <c r="D17" s="187"/>
      <c r="E17" s="73"/>
      <c r="F17" s="74">
        <v>3</v>
      </c>
      <c r="G17" s="74">
        <v>2</v>
      </c>
      <c r="H17" s="74">
        <v>3</v>
      </c>
      <c r="I17" s="74"/>
      <c r="J17" s="75"/>
      <c r="K17" s="76">
        <f>IF(ISBLANK(F17),"",COUNTIF(F17:J17,"&gt;=0"))</f>
        <v>3</v>
      </c>
      <c r="L17" s="77">
        <f>IF(ISBLANK(F17),"",IF(LEFT(F17)="-",1,0)+IF(LEFT(G17)="-",1,0)+IF(LEFT(H17)="-",1,0)+IF(LEFT(I17)="-",1,0)+IF(LEFT(J17)="-",1,0))</f>
        <v>0</v>
      </c>
      <c r="M17" s="76">
        <f aca="true" t="shared" si="0" ref="M17:N21">IF(K17=3,1,"")</f>
        <v>1</v>
      </c>
      <c r="N17" s="77">
        <f t="shared" si="0"/>
      </c>
      <c r="O17" s="44"/>
    </row>
    <row r="18" spans="1:15" ht="15">
      <c r="A18" s="44"/>
      <c r="B18" s="71" t="s">
        <v>183</v>
      </c>
      <c r="C18" s="187" t="str">
        <f>IF(C11&gt;"",C11&amp;" - "&amp;G11,"")</f>
        <v>Myllyoja Milja - Hietanen Carolina</v>
      </c>
      <c r="D18" s="187"/>
      <c r="E18" s="73"/>
      <c r="F18" s="74">
        <v>1</v>
      </c>
      <c r="G18" s="74">
        <v>9</v>
      </c>
      <c r="H18" s="74">
        <v>4</v>
      </c>
      <c r="I18" s="74"/>
      <c r="J18" s="75"/>
      <c r="K18" s="78">
        <f>IF(ISBLANK(F18),"",COUNTIF(F18:J18,"&gt;=0"))</f>
        <v>3</v>
      </c>
      <c r="L18" s="79">
        <f>IF(ISBLANK(F18),"",IF(LEFT(F18)="-",1,0)+IF(LEFT(G18)="-",1,0)+IF(LEFT(H18)="-",1,0)+IF(LEFT(I18)="-",1,0)+IF(LEFT(J18)="-",1,0))</f>
        <v>0</v>
      </c>
      <c r="M18" s="78">
        <f t="shared" si="0"/>
        <v>1</v>
      </c>
      <c r="N18" s="79">
        <f t="shared" si="0"/>
      </c>
      <c r="O18" s="44"/>
    </row>
    <row r="19" spans="1:15" ht="12.75">
      <c r="A19" s="44"/>
      <c r="B19" s="80" t="s">
        <v>184</v>
      </c>
      <c r="C19" s="72">
        <f>IF(C13&gt;"",C13&amp;" / "&amp;C14,"")</f>
      </c>
      <c r="D19" s="72">
        <f>IF(G13&gt;"",G13&amp;" / "&amp;G14,"")</f>
      </c>
      <c r="E19" s="81"/>
      <c r="F19" s="74">
        <v>6</v>
      </c>
      <c r="G19" s="74">
        <v>5</v>
      </c>
      <c r="H19" s="74">
        <v>7</v>
      </c>
      <c r="I19" s="74"/>
      <c r="J19" s="75"/>
      <c r="K19" s="78">
        <f>IF(ISBLANK(F19),"",COUNTIF(F19:J19,"&gt;=0"))</f>
        <v>3</v>
      </c>
      <c r="L19" s="79">
        <f>IF(ISBLANK(F19),"",IF(LEFT(F19)="-",1,0)+IF(LEFT(G19)="-",1,0)+IF(LEFT(H19)="-",1,0)+IF(LEFT(I19)="-",1,0)+IF(LEFT(J19)="-",1,0))</f>
        <v>0</v>
      </c>
      <c r="M19" s="78">
        <f t="shared" si="0"/>
        <v>1</v>
      </c>
      <c r="N19" s="79">
        <f t="shared" si="0"/>
      </c>
      <c r="O19" s="44"/>
    </row>
    <row r="20" spans="1:15" ht="15">
      <c r="A20" s="44"/>
      <c r="B20" s="71" t="s">
        <v>185</v>
      </c>
      <c r="C20" s="187" t="str">
        <f>IF(C10&gt;"",C10&amp;" - "&amp;G11,"")</f>
        <v>Holmström Angelina - Hietanen Carolina</v>
      </c>
      <c r="D20" s="187"/>
      <c r="E20" s="73"/>
      <c r="F20" s="74"/>
      <c r="G20" s="74"/>
      <c r="H20" s="74"/>
      <c r="I20" s="74"/>
      <c r="J20" s="75"/>
      <c r="K20" s="78">
        <f>IF(ISBLANK(F20),"",COUNTIF(F20:J20,"&gt;=0"))</f>
      </c>
      <c r="L20" s="79">
        <f>IF(ISBLANK(F20),"",IF(LEFT(F20)="-",1,0)+IF(LEFT(G20)="-",1,0)+IF(LEFT(H20)="-",1,0)+IF(LEFT(I20)="-",1,0)+IF(LEFT(J20)="-",1,0))</f>
      </c>
      <c r="M20" s="78">
        <f t="shared" si="0"/>
      </c>
      <c r="N20" s="79">
        <f t="shared" si="0"/>
      </c>
      <c r="O20" s="44"/>
    </row>
    <row r="21" spans="1:15" ht="15.75" thickBot="1">
      <c r="A21" s="44"/>
      <c r="B21" s="71" t="s">
        <v>186</v>
      </c>
      <c r="C21" s="187" t="str">
        <f>IF(C11&gt;"",C11&amp;" - "&amp;G10,"")</f>
        <v>Myllyoja Milja - Jylhä Opri</v>
      </c>
      <c r="D21" s="187"/>
      <c r="E21" s="73"/>
      <c r="F21" s="74"/>
      <c r="G21" s="74"/>
      <c r="H21" s="74"/>
      <c r="I21" s="74"/>
      <c r="J21" s="75"/>
      <c r="K21" s="82">
        <f>IF(ISBLANK(F21),"",COUNTIF(F21:J21,"&gt;=0"))</f>
      </c>
      <c r="L21" s="83">
        <f>IF(ISBLANK(F21),"",IF(LEFT(F21)="-",1,0)+IF(LEFT(G21)="-",1,0)+IF(LEFT(H21)="-",1,0)+IF(LEFT(I21)="-",1,0)+IF(LEFT(J21)="-",1,0))</f>
      </c>
      <c r="M21" s="82">
        <f t="shared" si="0"/>
      </c>
      <c r="N21" s="83">
        <f t="shared" si="0"/>
      </c>
      <c r="O21" s="44"/>
    </row>
    <row r="22" spans="1:15" ht="19.5" thickBot="1">
      <c r="A22" s="44"/>
      <c r="B22" s="84"/>
      <c r="C22" s="85"/>
      <c r="D22" s="85"/>
      <c r="E22" s="85"/>
      <c r="F22" s="86"/>
      <c r="G22" s="86"/>
      <c r="H22" s="87"/>
      <c r="I22" s="188" t="s">
        <v>187</v>
      </c>
      <c r="J22" s="188"/>
      <c r="K22" s="88">
        <f>COUNTIF(K17:K21,"=3")</f>
        <v>3</v>
      </c>
      <c r="L22" s="89">
        <f>COUNTIF(L17:L21,"=3")</f>
        <v>0</v>
      </c>
      <c r="M22" s="90">
        <f>SUM(M17:M21)</f>
        <v>3</v>
      </c>
      <c r="N22" s="91">
        <f>SUM(N17:N21)</f>
        <v>0</v>
      </c>
      <c r="O22" s="44"/>
    </row>
    <row r="23" spans="1:15" ht="15">
      <c r="A23" s="44"/>
      <c r="B23" s="92" t="s">
        <v>188</v>
      </c>
      <c r="C23" s="85"/>
      <c r="D23" s="85"/>
      <c r="E23" s="85"/>
      <c r="F23" s="85"/>
      <c r="G23" s="85"/>
      <c r="H23" s="85"/>
      <c r="I23" s="85"/>
      <c r="J23" s="85"/>
      <c r="K23" s="44"/>
      <c r="L23" s="44"/>
      <c r="M23" s="44"/>
      <c r="N23" s="55"/>
      <c r="O23" s="44"/>
    </row>
    <row r="24" spans="1:15" ht="15">
      <c r="A24" s="44"/>
      <c r="B24" s="93" t="s">
        <v>189</v>
      </c>
      <c r="C24" s="94"/>
      <c r="D24" s="95" t="s">
        <v>190</v>
      </c>
      <c r="E24" s="94"/>
      <c r="F24" s="95" t="s">
        <v>27</v>
      </c>
      <c r="G24" s="95"/>
      <c r="H24" s="96"/>
      <c r="I24" s="44"/>
      <c r="J24" s="189" t="s">
        <v>191</v>
      </c>
      <c r="K24" s="189"/>
      <c r="L24" s="189"/>
      <c r="M24" s="189"/>
      <c r="N24" s="190"/>
      <c r="O24" s="44"/>
    </row>
    <row r="25" spans="1:15" ht="21.75" thickBot="1">
      <c r="A25" s="44"/>
      <c r="B25" s="191"/>
      <c r="C25" s="192"/>
      <c r="D25" s="192"/>
      <c r="E25" s="97"/>
      <c r="F25" s="192"/>
      <c r="G25" s="192"/>
      <c r="H25" s="192"/>
      <c r="I25" s="192"/>
      <c r="J25" s="193" t="str">
        <f>IF(M22=3,C9,IF(N22=3,G9,""))</f>
        <v>HIK 1</v>
      </c>
      <c r="K25" s="193"/>
      <c r="L25" s="193"/>
      <c r="M25" s="193"/>
      <c r="N25" s="194"/>
      <c r="O25" s="44"/>
    </row>
    <row r="26" spans="1:15" ht="13.5" thickBot="1">
      <c r="A26" s="44"/>
      <c r="B26" s="98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100"/>
      <c r="O26" s="44"/>
    </row>
    <row r="29" ht="13.5" thickBot="1"/>
    <row r="30" spans="1:15" ht="12.75">
      <c r="A30" s="44"/>
      <c r="B30" s="45"/>
      <c r="C30" s="46"/>
      <c r="D30" s="46"/>
      <c r="E30" s="46"/>
      <c r="F30" s="47"/>
      <c r="G30" s="48" t="s">
        <v>164</v>
      </c>
      <c r="H30" s="46"/>
      <c r="I30" s="173"/>
      <c r="J30" s="173"/>
      <c r="K30" s="173"/>
      <c r="L30" s="173"/>
      <c r="M30" s="173"/>
      <c r="N30" s="174"/>
      <c r="O30" s="44"/>
    </row>
    <row r="31" spans="1:15" ht="12.75">
      <c r="A31" s="44"/>
      <c r="B31" s="49"/>
      <c r="C31" s="50" t="s">
        <v>165</v>
      </c>
      <c r="D31" s="50"/>
      <c r="E31" s="44"/>
      <c r="F31" s="51"/>
      <c r="G31" s="52" t="s">
        <v>166</v>
      </c>
      <c r="H31" s="53"/>
      <c r="I31" s="175"/>
      <c r="J31" s="175"/>
      <c r="K31" s="175"/>
      <c r="L31" s="175"/>
      <c r="M31" s="175"/>
      <c r="N31" s="176"/>
      <c r="O31" s="44"/>
    </row>
    <row r="32" spans="1:15" ht="15.75">
      <c r="A32" s="44"/>
      <c r="B32" s="49"/>
      <c r="C32" s="54" t="s">
        <v>167</v>
      </c>
      <c r="D32" s="54"/>
      <c r="E32" s="44"/>
      <c r="F32" s="51"/>
      <c r="G32" s="52" t="s">
        <v>168</v>
      </c>
      <c r="H32" s="53"/>
      <c r="I32" s="175"/>
      <c r="J32" s="175"/>
      <c r="K32" s="175"/>
      <c r="L32" s="175"/>
      <c r="M32" s="175"/>
      <c r="N32" s="176"/>
      <c r="O32" s="44"/>
    </row>
    <row r="33" spans="1:15" ht="15.75">
      <c r="A33" s="44"/>
      <c r="B33" s="49"/>
      <c r="C33" s="44" t="s">
        <v>169</v>
      </c>
      <c r="D33" s="54"/>
      <c r="E33" s="44"/>
      <c r="F33" s="51"/>
      <c r="G33" s="52" t="s">
        <v>170</v>
      </c>
      <c r="H33" s="53"/>
      <c r="I33" s="175"/>
      <c r="J33" s="175"/>
      <c r="K33" s="175"/>
      <c r="L33" s="175"/>
      <c r="M33" s="175"/>
      <c r="N33" s="176"/>
      <c r="O33" s="44"/>
    </row>
    <row r="34" spans="1:15" ht="13.5" thickBot="1">
      <c r="A34" s="44"/>
      <c r="B34" s="49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55"/>
      <c r="O34" s="44"/>
    </row>
    <row r="35" spans="1:15" ht="12.75">
      <c r="A35" s="44"/>
      <c r="B35" s="56" t="s">
        <v>171</v>
      </c>
      <c r="C35" s="177" t="s">
        <v>157</v>
      </c>
      <c r="D35" s="177"/>
      <c r="E35" s="57"/>
      <c r="F35" s="58" t="s">
        <v>172</v>
      </c>
      <c r="G35" s="177" t="s">
        <v>78</v>
      </c>
      <c r="H35" s="177"/>
      <c r="I35" s="177"/>
      <c r="J35" s="177"/>
      <c r="K35" s="177"/>
      <c r="L35" s="177"/>
      <c r="M35" s="177"/>
      <c r="N35" s="178"/>
      <c r="O35" s="44"/>
    </row>
    <row r="36" spans="1:15" ht="15">
      <c r="A36" s="44"/>
      <c r="B36" s="59" t="s">
        <v>173</v>
      </c>
      <c r="C36" s="179" t="s">
        <v>147</v>
      </c>
      <c r="D36" s="179"/>
      <c r="E36" s="60"/>
      <c r="F36" s="61" t="s">
        <v>174</v>
      </c>
      <c r="G36" s="179" t="s">
        <v>140</v>
      </c>
      <c r="H36" s="179"/>
      <c r="I36" s="179"/>
      <c r="J36" s="179"/>
      <c r="K36" s="179"/>
      <c r="L36" s="179"/>
      <c r="M36" s="179"/>
      <c r="N36" s="180"/>
      <c r="O36" s="44"/>
    </row>
    <row r="37" spans="1:15" ht="15">
      <c r="A37" s="44"/>
      <c r="B37" s="59" t="s">
        <v>175</v>
      </c>
      <c r="C37" s="179" t="s">
        <v>136</v>
      </c>
      <c r="D37" s="179"/>
      <c r="E37" s="60"/>
      <c r="F37" s="61" t="s">
        <v>176</v>
      </c>
      <c r="G37" s="179" t="s">
        <v>205</v>
      </c>
      <c r="H37" s="179"/>
      <c r="I37" s="179"/>
      <c r="J37" s="179"/>
      <c r="K37" s="179"/>
      <c r="L37" s="179"/>
      <c r="M37" s="179"/>
      <c r="N37" s="180"/>
      <c r="O37" s="44"/>
    </row>
    <row r="38" spans="1:15" ht="12.75">
      <c r="A38" s="44"/>
      <c r="B38" s="181" t="s">
        <v>177</v>
      </c>
      <c r="C38" s="182"/>
      <c r="D38" s="182"/>
      <c r="E38" s="62"/>
      <c r="F38" s="182" t="s">
        <v>177</v>
      </c>
      <c r="G38" s="182"/>
      <c r="H38" s="182"/>
      <c r="I38" s="182"/>
      <c r="J38" s="182"/>
      <c r="K38" s="182"/>
      <c r="L38" s="182"/>
      <c r="M38" s="182"/>
      <c r="N38" s="183"/>
      <c r="O38" s="44"/>
    </row>
    <row r="39" spans="1:15" ht="12.75">
      <c r="A39" s="44"/>
      <c r="B39" s="63" t="s">
        <v>178</v>
      </c>
      <c r="C39" s="179" t="s">
        <v>147</v>
      </c>
      <c r="D39" s="179"/>
      <c r="E39" s="60"/>
      <c r="F39" s="64" t="s">
        <v>178</v>
      </c>
      <c r="G39" s="179" t="s">
        <v>140</v>
      </c>
      <c r="H39" s="179"/>
      <c r="I39" s="179"/>
      <c r="J39" s="179"/>
      <c r="K39" s="179"/>
      <c r="L39" s="179"/>
      <c r="M39" s="179"/>
      <c r="N39" s="180"/>
      <c r="O39" s="44"/>
    </row>
    <row r="40" spans="1:15" ht="13.5" thickBot="1">
      <c r="A40" s="44"/>
      <c r="B40" s="65" t="s">
        <v>178</v>
      </c>
      <c r="C40" s="184" t="s">
        <v>136</v>
      </c>
      <c r="D40" s="184"/>
      <c r="E40" s="66"/>
      <c r="F40" s="67" t="s">
        <v>178</v>
      </c>
      <c r="G40" s="184" t="s">
        <v>152</v>
      </c>
      <c r="H40" s="184"/>
      <c r="I40" s="184"/>
      <c r="J40" s="184"/>
      <c r="K40" s="184"/>
      <c r="L40" s="184"/>
      <c r="M40" s="184"/>
      <c r="N40" s="185"/>
      <c r="O40" s="44"/>
    </row>
    <row r="41" spans="1:15" ht="12.75">
      <c r="A41" s="44"/>
      <c r="B41" s="49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55"/>
      <c r="O41" s="44"/>
    </row>
    <row r="42" spans="1:15" ht="13.5" thickBot="1">
      <c r="A42" s="44"/>
      <c r="B42" s="68" t="s">
        <v>179</v>
      </c>
      <c r="C42" s="44"/>
      <c r="D42" s="44"/>
      <c r="E42" s="44"/>
      <c r="F42" s="69">
        <v>1</v>
      </c>
      <c r="G42" s="69">
        <v>2</v>
      </c>
      <c r="H42" s="69">
        <v>3</v>
      </c>
      <c r="I42" s="69">
        <v>4</v>
      </c>
      <c r="J42" s="69">
        <v>5</v>
      </c>
      <c r="K42" s="186" t="s">
        <v>6</v>
      </c>
      <c r="L42" s="186"/>
      <c r="M42" s="69" t="s">
        <v>180</v>
      </c>
      <c r="N42" s="70" t="s">
        <v>181</v>
      </c>
      <c r="O42" s="44"/>
    </row>
    <row r="43" spans="1:15" ht="15">
      <c r="A43" s="44"/>
      <c r="B43" s="71" t="s">
        <v>182</v>
      </c>
      <c r="C43" s="187" t="str">
        <f>IF(C36&gt;"",C36&amp;" - "&amp;G36,"")</f>
        <v>Vlasova Tamila - Jylhä Opri</v>
      </c>
      <c r="D43" s="187"/>
      <c r="E43" s="73"/>
      <c r="F43" s="74">
        <v>3</v>
      </c>
      <c r="G43" s="74">
        <v>2</v>
      </c>
      <c r="H43" s="74">
        <v>5</v>
      </c>
      <c r="I43" s="74"/>
      <c r="J43" s="75"/>
      <c r="K43" s="76">
        <f>IF(ISBLANK(F43),"",COUNTIF(F43:J43,"&gt;=0"))</f>
        <v>3</v>
      </c>
      <c r="L43" s="77">
        <f>IF(ISBLANK(F43),"",IF(LEFT(F43)="-",1,0)+IF(LEFT(G43)="-",1,0)+IF(LEFT(H43)="-",1,0)+IF(LEFT(I43)="-",1,0)+IF(LEFT(J43)="-",1,0))</f>
        <v>0</v>
      </c>
      <c r="M43" s="76">
        <f aca="true" t="shared" si="1" ref="M43:N47">IF(K43=3,1,"")</f>
        <v>1</v>
      </c>
      <c r="N43" s="77">
        <f t="shared" si="1"/>
      </c>
      <c r="O43" s="44"/>
    </row>
    <row r="44" spans="1:15" ht="15">
      <c r="A44" s="44"/>
      <c r="B44" s="71" t="s">
        <v>183</v>
      </c>
      <c r="C44" s="187" t="str">
        <f>IF(C37&gt;"",C37&amp;" - "&amp;G37,"")</f>
        <v>Seppänen Alexandra - Mättö Nea</v>
      </c>
      <c r="D44" s="187"/>
      <c r="E44" s="73"/>
      <c r="F44" s="74">
        <v>2</v>
      </c>
      <c r="G44" s="74">
        <v>0</v>
      </c>
      <c r="H44" s="74">
        <v>2</v>
      </c>
      <c r="I44" s="74"/>
      <c r="J44" s="75"/>
      <c r="K44" s="78">
        <f>IF(ISBLANK(F44),"",COUNTIF(F44:J44,"&gt;=0"))</f>
        <v>3</v>
      </c>
      <c r="L44" s="79">
        <f>IF(ISBLANK(F44),"",IF(LEFT(F44)="-",1,0)+IF(LEFT(G44)="-",1,0)+IF(LEFT(H44)="-",1,0)+IF(LEFT(I44)="-",1,0)+IF(LEFT(J44)="-",1,0))</f>
        <v>0</v>
      </c>
      <c r="M44" s="78">
        <f t="shared" si="1"/>
        <v>1</v>
      </c>
      <c r="N44" s="79">
        <f t="shared" si="1"/>
      </c>
      <c r="O44" s="44"/>
    </row>
    <row r="45" spans="1:15" ht="12.75">
      <c r="A45" s="44"/>
      <c r="B45" s="80" t="s">
        <v>184</v>
      </c>
      <c r="C45" s="72" t="str">
        <f>IF(C39&gt;"",C39&amp;" / "&amp;C40,"")</f>
        <v>Vlasova Tamila / Seppänen Alexandra</v>
      </c>
      <c r="D45" s="72" t="str">
        <f>IF(G39&gt;"",G39&amp;" / "&amp;G40,"")</f>
        <v>Jylhä Opri / Hietanen Carolina</v>
      </c>
      <c r="E45" s="81"/>
      <c r="F45" s="74">
        <v>3</v>
      </c>
      <c r="G45" s="74">
        <v>2</v>
      </c>
      <c r="H45" s="74">
        <v>1</v>
      </c>
      <c r="I45" s="74"/>
      <c r="J45" s="75"/>
      <c r="K45" s="78">
        <f>IF(ISBLANK(F45),"",COUNTIF(F45:J45,"&gt;=0"))</f>
        <v>3</v>
      </c>
      <c r="L45" s="79">
        <f>IF(ISBLANK(F45),"",IF(LEFT(F45)="-",1,0)+IF(LEFT(G45)="-",1,0)+IF(LEFT(H45)="-",1,0)+IF(LEFT(I45)="-",1,0)+IF(LEFT(J45)="-",1,0))</f>
        <v>0</v>
      </c>
      <c r="M45" s="78">
        <f t="shared" si="1"/>
        <v>1</v>
      </c>
      <c r="N45" s="79">
        <f t="shared" si="1"/>
      </c>
      <c r="O45" s="44"/>
    </row>
    <row r="46" spans="1:15" ht="15">
      <c r="A46" s="44"/>
      <c r="B46" s="71" t="s">
        <v>185</v>
      </c>
      <c r="C46" s="187" t="str">
        <f>IF(C36&gt;"",C36&amp;" - "&amp;G37,"")</f>
        <v>Vlasova Tamila - Mättö Nea</v>
      </c>
      <c r="D46" s="187"/>
      <c r="E46" s="73"/>
      <c r="F46" s="74"/>
      <c r="G46" s="74"/>
      <c r="H46" s="74"/>
      <c r="I46" s="74"/>
      <c r="J46" s="75"/>
      <c r="K46" s="78">
        <f>IF(ISBLANK(F46),"",COUNTIF(F46:J46,"&gt;=0"))</f>
      </c>
      <c r="L46" s="79">
        <f>IF(ISBLANK(F46),"",IF(LEFT(F46)="-",1,0)+IF(LEFT(G46)="-",1,0)+IF(LEFT(H46)="-",1,0)+IF(LEFT(I46)="-",1,0)+IF(LEFT(J46)="-",1,0))</f>
      </c>
      <c r="M46" s="78">
        <f t="shared" si="1"/>
      </c>
      <c r="N46" s="79">
        <f t="shared" si="1"/>
      </c>
      <c r="O46" s="44"/>
    </row>
    <row r="47" spans="1:15" ht="15.75" thickBot="1">
      <c r="A47" s="44"/>
      <c r="B47" s="71" t="s">
        <v>186</v>
      </c>
      <c r="C47" s="187" t="str">
        <f>IF(C37&gt;"",C37&amp;" - "&amp;G36,"")</f>
        <v>Seppänen Alexandra - Jylhä Opri</v>
      </c>
      <c r="D47" s="187"/>
      <c r="E47" s="73"/>
      <c r="F47" s="74"/>
      <c r="G47" s="74"/>
      <c r="H47" s="74"/>
      <c r="I47" s="74"/>
      <c r="J47" s="75"/>
      <c r="K47" s="82">
        <f>IF(ISBLANK(F47),"",COUNTIF(F47:J47,"&gt;=0"))</f>
      </c>
      <c r="L47" s="83">
        <f>IF(ISBLANK(F47),"",IF(LEFT(F47)="-",1,0)+IF(LEFT(G47)="-",1,0)+IF(LEFT(H47)="-",1,0)+IF(LEFT(I47)="-",1,0)+IF(LEFT(J47)="-",1,0))</f>
      </c>
      <c r="M47" s="82">
        <f t="shared" si="1"/>
      </c>
      <c r="N47" s="83">
        <f t="shared" si="1"/>
      </c>
      <c r="O47" s="44"/>
    </row>
    <row r="48" spans="1:15" ht="19.5" thickBot="1">
      <c r="A48" s="44"/>
      <c r="B48" s="84"/>
      <c r="C48" s="85"/>
      <c r="D48" s="85"/>
      <c r="E48" s="85"/>
      <c r="F48" s="86"/>
      <c r="G48" s="86"/>
      <c r="H48" s="87"/>
      <c r="I48" s="188" t="s">
        <v>187</v>
      </c>
      <c r="J48" s="188"/>
      <c r="K48" s="88">
        <f>COUNTIF(K43:K47,"=3")</f>
        <v>3</v>
      </c>
      <c r="L48" s="89">
        <f>COUNTIF(L43:L47,"=3")</f>
        <v>0</v>
      </c>
      <c r="M48" s="90">
        <f>SUM(M43:M47)</f>
        <v>3</v>
      </c>
      <c r="N48" s="91">
        <f>SUM(N43:N47)</f>
        <v>0</v>
      </c>
      <c r="O48" s="44"/>
    </row>
    <row r="49" spans="1:15" ht="15">
      <c r="A49" s="44"/>
      <c r="B49" s="92" t="s">
        <v>188</v>
      </c>
      <c r="C49" s="85"/>
      <c r="D49" s="85"/>
      <c r="E49" s="85"/>
      <c r="F49" s="85"/>
      <c r="G49" s="85"/>
      <c r="H49" s="85"/>
      <c r="I49" s="85"/>
      <c r="J49" s="85"/>
      <c r="K49" s="44"/>
      <c r="L49" s="44"/>
      <c r="M49" s="44"/>
      <c r="N49" s="55"/>
      <c r="O49" s="44"/>
    </row>
    <row r="50" spans="1:15" ht="15">
      <c r="A50" s="44"/>
      <c r="B50" s="93" t="s">
        <v>189</v>
      </c>
      <c r="C50" s="94"/>
      <c r="D50" s="95" t="s">
        <v>190</v>
      </c>
      <c r="E50" s="94"/>
      <c r="F50" s="95" t="s">
        <v>27</v>
      </c>
      <c r="G50" s="95"/>
      <c r="H50" s="96"/>
      <c r="I50" s="44"/>
      <c r="J50" s="189" t="s">
        <v>191</v>
      </c>
      <c r="K50" s="189"/>
      <c r="L50" s="189"/>
      <c r="M50" s="189"/>
      <c r="N50" s="190"/>
      <c r="O50" s="44"/>
    </row>
    <row r="51" spans="1:15" ht="21.75" thickBot="1">
      <c r="A51" s="44"/>
      <c r="B51" s="191"/>
      <c r="C51" s="192"/>
      <c r="D51" s="192"/>
      <c r="E51" s="97"/>
      <c r="F51" s="192"/>
      <c r="G51" s="192"/>
      <c r="H51" s="192"/>
      <c r="I51" s="192"/>
      <c r="J51" s="193" t="str">
        <f>IF(M48=3,C35,IF(N48=3,G35,""))</f>
        <v>Spinni 1</v>
      </c>
      <c r="K51" s="193"/>
      <c r="L51" s="193"/>
      <c r="M51" s="193"/>
      <c r="N51" s="194"/>
      <c r="O51" s="44"/>
    </row>
    <row r="52" spans="1:15" ht="13.5" thickBot="1">
      <c r="A52" s="44"/>
      <c r="B52" s="98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100"/>
      <c r="O52" s="44"/>
    </row>
    <row r="55" ht="13.5" thickBot="1"/>
    <row r="56" spans="1:15" ht="12.75">
      <c r="A56" s="44"/>
      <c r="B56" s="45"/>
      <c r="C56" s="46"/>
      <c r="D56" s="46"/>
      <c r="E56" s="46"/>
      <c r="F56" s="47"/>
      <c r="G56" s="48" t="s">
        <v>164</v>
      </c>
      <c r="H56" s="46"/>
      <c r="I56" s="173"/>
      <c r="J56" s="173"/>
      <c r="K56" s="173"/>
      <c r="L56" s="173"/>
      <c r="M56" s="173"/>
      <c r="N56" s="174"/>
      <c r="O56" s="44"/>
    </row>
    <row r="57" spans="1:15" ht="12.75">
      <c r="A57" s="44"/>
      <c r="B57" s="49"/>
      <c r="C57" s="50" t="s">
        <v>165</v>
      </c>
      <c r="D57" s="50"/>
      <c r="E57" s="44"/>
      <c r="F57" s="51"/>
      <c r="G57" s="52" t="s">
        <v>166</v>
      </c>
      <c r="H57" s="53"/>
      <c r="I57" s="175"/>
      <c r="J57" s="175"/>
      <c r="K57" s="175"/>
      <c r="L57" s="175"/>
      <c r="M57" s="175"/>
      <c r="N57" s="176"/>
      <c r="O57" s="44"/>
    </row>
    <row r="58" spans="1:15" ht="15.75">
      <c r="A58" s="44"/>
      <c r="B58" s="49"/>
      <c r="C58" s="54" t="s">
        <v>167</v>
      </c>
      <c r="D58" s="54"/>
      <c r="E58" s="44"/>
      <c r="F58" s="51"/>
      <c r="G58" s="52" t="s">
        <v>168</v>
      </c>
      <c r="H58" s="53"/>
      <c r="I58" s="175"/>
      <c r="J58" s="175"/>
      <c r="K58" s="175"/>
      <c r="L58" s="175"/>
      <c r="M58" s="175"/>
      <c r="N58" s="176"/>
      <c r="O58" s="44"/>
    </row>
    <row r="59" spans="1:15" ht="15.75">
      <c r="A59" s="44"/>
      <c r="B59" s="49"/>
      <c r="C59" s="44" t="s">
        <v>169</v>
      </c>
      <c r="D59" s="54"/>
      <c r="E59" s="44"/>
      <c r="F59" s="51"/>
      <c r="G59" s="52" t="s">
        <v>170</v>
      </c>
      <c r="H59" s="53"/>
      <c r="I59" s="175"/>
      <c r="J59" s="175"/>
      <c r="K59" s="175"/>
      <c r="L59" s="175"/>
      <c r="M59" s="175"/>
      <c r="N59" s="176"/>
      <c r="O59" s="44"/>
    </row>
    <row r="60" spans="1:15" ht="13.5" thickBot="1">
      <c r="A60" s="44"/>
      <c r="B60" s="49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55"/>
      <c r="O60" s="44"/>
    </row>
    <row r="61" spans="1:15" ht="12.75">
      <c r="A61" s="44"/>
      <c r="B61" s="56" t="s">
        <v>171</v>
      </c>
      <c r="C61" s="177" t="s">
        <v>66</v>
      </c>
      <c r="D61" s="177"/>
      <c r="E61" s="57"/>
      <c r="F61" s="58" t="s">
        <v>172</v>
      </c>
      <c r="G61" s="177" t="s">
        <v>157</v>
      </c>
      <c r="H61" s="177"/>
      <c r="I61" s="177"/>
      <c r="J61" s="177"/>
      <c r="K61" s="177"/>
      <c r="L61" s="177"/>
      <c r="M61" s="177"/>
      <c r="N61" s="178"/>
      <c r="O61" s="44"/>
    </row>
    <row r="62" spans="1:15" ht="15">
      <c r="A62" s="44"/>
      <c r="B62" s="59" t="s">
        <v>173</v>
      </c>
      <c r="C62" s="179" t="s">
        <v>204</v>
      </c>
      <c r="D62" s="179"/>
      <c r="E62" s="60"/>
      <c r="F62" s="61" t="s">
        <v>174</v>
      </c>
      <c r="G62" s="179" t="s">
        <v>136</v>
      </c>
      <c r="H62" s="179"/>
      <c r="I62" s="179"/>
      <c r="J62" s="179"/>
      <c r="K62" s="179"/>
      <c r="L62" s="179"/>
      <c r="M62" s="179"/>
      <c r="N62" s="180"/>
      <c r="O62" s="44"/>
    </row>
    <row r="63" spans="1:15" ht="15">
      <c r="A63" s="44"/>
      <c r="B63" s="59" t="s">
        <v>175</v>
      </c>
      <c r="C63" s="179" t="s">
        <v>139</v>
      </c>
      <c r="D63" s="179"/>
      <c r="E63" s="60"/>
      <c r="F63" s="61" t="s">
        <v>176</v>
      </c>
      <c r="G63" s="179" t="s">
        <v>147</v>
      </c>
      <c r="H63" s="179"/>
      <c r="I63" s="179"/>
      <c r="J63" s="179"/>
      <c r="K63" s="179"/>
      <c r="L63" s="179"/>
      <c r="M63" s="179"/>
      <c r="N63" s="180"/>
      <c r="O63" s="44"/>
    </row>
    <row r="64" spans="1:15" ht="12.75">
      <c r="A64" s="44"/>
      <c r="B64" s="181" t="s">
        <v>177</v>
      </c>
      <c r="C64" s="182"/>
      <c r="D64" s="182"/>
      <c r="E64" s="62"/>
      <c r="F64" s="182" t="s">
        <v>177</v>
      </c>
      <c r="G64" s="182"/>
      <c r="H64" s="182"/>
      <c r="I64" s="182"/>
      <c r="J64" s="182"/>
      <c r="K64" s="182"/>
      <c r="L64" s="182"/>
      <c r="M64" s="182"/>
      <c r="N64" s="183"/>
      <c r="O64" s="44"/>
    </row>
    <row r="65" spans="1:15" ht="12.75">
      <c r="A65" s="44"/>
      <c r="B65" s="63" t="s">
        <v>178</v>
      </c>
      <c r="C65" s="179"/>
      <c r="D65" s="179"/>
      <c r="E65" s="60"/>
      <c r="F65" s="64" t="s">
        <v>178</v>
      </c>
      <c r="G65" s="179"/>
      <c r="H65" s="179"/>
      <c r="I65" s="179"/>
      <c r="J65" s="179"/>
      <c r="K65" s="179"/>
      <c r="L65" s="179"/>
      <c r="M65" s="179"/>
      <c r="N65" s="180"/>
      <c r="O65" s="44"/>
    </row>
    <row r="66" spans="1:15" ht="13.5" thickBot="1">
      <c r="A66" s="44"/>
      <c r="B66" s="65" t="s">
        <v>178</v>
      </c>
      <c r="C66" s="184"/>
      <c r="D66" s="184"/>
      <c r="E66" s="66"/>
      <c r="F66" s="67" t="s">
        <v>178</v>
      </c>
      <c r="G66" s="184"/>
      <c r="H66" s="184"/>
      <c r="I66" s="184"/>
      <c r="J66" s="184"/>
      <c r="K66" s="184"/>
      <c r="L66" s="184"/>
      <c r="M66" s="184"/>
      <c r="N66" s="185"/>
      <c r="O66" s="44"/>
    </row>
    <row r="67" spans="1:15" ht="12.75">
      <c r="A67" s="44"/>
      <c r="B67" s="49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55"/>
      <c r="O67" s="44"/>
    </row>
    <row r="68" spans="1:15" ht="13.5" thickBot="1">
      <c r="A68" s="44"/>
      <c r="B68" s="68" t="s">
        <v>179</v>
      </c>
      <c r="C68" s="44"/>
      <c r="D68" s="44"/>
      <c r="E68" s="44"/>
      <c r="F68" s="69">
        <v>1</v>
      </c>
      <c r="G68" s="69">
        <v>2</v>
      </c>
      <c r="H68" s="69">
        <v>3</v>
      </c>
      <c r="I68" s="69">
        <v>4</v>
      </c>
      <c r="J68" s="69">
        <v>5</v>
      </c>
      <c r="K68" s="186" t="s">
        <v>6</v>
      </c>
      <c r="L68" s="186"/>
      <c r="M68" s="69" t="s">
        <v>180</v>
      </c>
      <c r="N68" s="70" t="s">
        <v>181</v>
      </c>
      <c r="O68" s="44"/>
    </row>
    <row r="69" spans="1:15" ht="15">
      <c r="A69" s="44"/>
      <c r="B69" s="71" t="s">
        <v>182</v>
      </c>
      <c r="C69" s="187" t="str">
        <f>IF(C62&gt;"",C62&amp;" - "&amp;G62,"")</f>
        <v>Milja Myllyoja - Seppänen Alexandra</v>
      </c>
      <c r="D69" s="187"/>
      <c r="E69" s="73"/>
      <c r="F69" s="74">
        <v>-1</v>
      </c>
      <c r="G69" s="74">
        <v>-1</v>
      </c>
      <c r="H69" s="74">
        <v>-5</v>
      </c>
      <c r="I69" s="74"/>
      <c r="J69" s="75"/>
      <c r="K69" s="76">
        <f>IF(ISBLANK(F69),"",COUNTIF(F69:J69,"&gt;=0"))</f>
        <v>0</v>
      </c>
      <c r="L69" s="77">
        <f>IF(ISBLANK(F69),"",IF(LEFT(F69)="-",1,0)+IF(LEFT(G69)="-",1,0)+IF(LEFT(H69)="-",1,0)+IF(LEFT(I69)="-",1,0)+IF(LEFT(J69)="-",1,0))</f>
        <v>3</v>
      </c>
      <c r="M69" s="76">
        <f aca="true" t="shared" si="2" ref="M69:N73">IF(K69=3,1,"")</f>
      </c>
      <c r="N69" s="77">
        <f t="shared" si="2"/>
        <v>1</v>
      </c>
      <c r="O69" s="44"/>
    </row>
    <row r="70" spans="1:15" ht="15">
      <c r="A70" s="44"/>
      <c r="B70" s="71" t="s">
        <v>183</v>
      </c>
      <c r="C70" s="187" t="str">
        <f>IF(C63&gt;"",C63&amp;" - "&amp;G63,"")</f>
        <v>Holmström Angelina - Vlasova Tamila</v>
      </c>
      <c r="D70" s="187"/>
      <c r="E70" s="73"/>
      <c r="F70" s="74">
        <v>-3</v>
      </c>
      <c r="G70" s="74">
        <v>-5</v>
      </c>
      <c r="H70" s="74">
        <v>-4</v>
      </c>
      <c r="I70" s="74"/>
      <c r="J70" s="75"/>
      <c r="K70" s="78">
        <f>IF(ISBLANK(F70),"",COUNTIF(F70:J70,"&gt;=0"))</f>
        <v>0</v>
      </c>
      <c r="L70" s="79">
        <f>IF(ISBLANK(F70),"",IF(LEFT(F70)="-",1,0)+IF(LEFT(G70)="-",1,0)+IF(LEFT(H70)="-",1,0)+IF(LEFT(I70)="-",1,0)+IF(LEFT(J70)="-",1,0))</f>
        <v>3</v>
      </c>
      <c r="M70" s="78">
        <f t="shared" si="2"/>
      </c>
      <c r="N70" s="79">
        <f t="shared" si="2"/>
        <v>1</v>
      </c>
      <c r="O70" s="44"/>
    </row>
    <row r="71" spans="1:15" ht="12.75">
      <c r="A71" s="44"/>
      <c r="B71" s="80" t="s">
        <v>184</v>
      </c>
      <c r="C71" s="72">
        <f>IF(C65&gt;"",C65&amp;" / "&amp;C66,"")</f>
      </c>
      <c r="D71" s="72">
        <f>IF(G65&gt;"",G65&amp;" / "&amp;G66,"")</f>
      </c>
      <c r="E71" s="81"/>
      <c r="F71" s="74">
        <v>-7</v>
      </c>
      <c r="G71" s="74">
        <v>-7</v>
      </c>
      <c r="H71" s="74">
        <v>-4</v>
      </c>
      <c r="I71" s="74"/>
      <c r="J71" s="75"/>
      <c r="K71" s="78">
        <f>IF(ISBLANK(F71),"",COUNTIF(F71:J71,"&gt;=0"))</f>
        <v>0</v>
      </c>
      <c r="L71" s="79">
        <f>IF(ISBLANK(F71),"",IF(LEFT(F71)="-",1,0)+IF(LEFT(G71)="-",1,0)+IF(LEFT(H71)="-",1,0)+IF(LEFT(I71)="-",1,0)+IF(LEFT(J71)="-",1,0))</f>
        <v>3</v>
      </c>
      <c r="M71" s="78">
        <f t="shared" si="2"/>
      </c>
      <c r="N71" s="79">
        <f t="shared" si="2"/>
        <v>1</v>
      </c>
      <c r="O71" s="44"/>
    </row>
    <row r="72" spans="1:15" ht="15">
      <c r="A72" s="44"/>
      <c r="B72" s="71" t="s">
        <v>185</v>
      </c>
      <c r="C72" s="187" t="str">
        <f>IF(C62&gt;"",C62&amp;" - "&amp;G63,"")</f>
        <v>Milja Myllyoja - Vlasova Tamila</v>
      </c>
      <c r="D72" s="187"/>
      <c r="E72" s="73"/>
      <c r="F72" s="74"/>
      <c r="G72" s="74"/>
      <c r="H72" s="74"/>
      <c r="I72" s="74"/>
      <c r="J72" s="75"/>
      <c r="K72" s="78">
        <f>IF(ISBLANK(F72),"",COUNTIF(F72:J72,"&gt;=0"))</f>
      </c>
      <c r="L72" s="79">
        <f>IF(ISBLANK(F72),"",IF(LEFT(F72)="-",1,0)+IF(LEFT(G72)="-",1,0)+IF(LEFT(H72)="-",1,0)+IF(LEFT(I72)="-",1,0)+IF(LEFT(J72)="-",1,0))</f>
      </c>
      <c r="M72" s="78">
        <f t="shared" si="2"/>
      </c>
      <c r="N72" s="79">
        <f t="shared" si="2"/>
      </c>
      <c r="O72" s="44"/>
    </row>
    <row r="73" spans="1:15" ht="15.75" thickBot="1">
      <c r="A73" s="44"/>
      <c r="B73" s="71" t="s">
        <v>186</v>
      </c>
      <c r="C73" s="187" t="str">
        <f>IF(C63&gt;"",C63&amp;" - "&amp;G62,"")</f>
        <v>Holmström Angelina - Seppänen Alexandra</v>
      </c>
      <c r="D73" s="187"/>
      <c r="E73" s="73"/>
      <c r="F73" s="74"/>
      <c r="G73" s="74"/>
      <c r="H73" s="74"/>
      <c r="I73" s="74"/>
      <c r="J73" s="75"/>
      <c r="K73" s="82">
        <f>IF(ISBLANK(F73),"",COUNTIF(F73:J73,"&gt;=0"))</f>
      </c>
      <c r="L73" s="83">
        <f>IF(ISBLANK(F73),"",IF(LEFT(F73)="-",1,0)+IF(LEFT(G73)="-",1,0)+IF(LEFT(H73)="-",1,0)+IF(LEFT(I73)="-",1,0)+IF(LEFT(J73)="-",1,0))</f>
      </c>
      <c r="M73" s="82">
        <f t="shared" si="2"/>
      </c>
      <c r="N73" s="83">
        <f t="shared" si="2"/>
      </c>
      <c r="O73" s="44"/>
    </row>
    <row r="74" spans="1:15" ht="19.5" thickBot="1">
      <c r="A74" s="44"/>
      <c r="B74" s="84"/>
      <c r="C74" s="85"/>
      <c r="D74" s="85"/>
      <c r="E74" s="85"/>
      <c r="F74" s="86"/>
      <c r="G74" s="86"/>
      <c r="H74" s="87"/>
      <c r="I74" s="188" t="s">
        <v>187</v>
      </c>
      <c r="J74" s="188"/>
      <c r="K74" s="88">
        <f>COUNTIF(K69:K73,"=3")</f>
        <v>0</v>
      </c>
      <c r="L74" s="89">
        <f>COUNTIF(L69:L73,"=3")</f>
        <v>3</v>
      </c>
      <c r="M74" s="90">
        <f>SUM(M69:M73)</f>
        <v>0</v>
      </c>
      <c r="N74" s="91">
        <f>SUM(N69:N73)</f>
        <v>3</v>
      </c>
      <c r="O74" s="44"/>
    </row>
    <row r="75" spans="1:15" ht="15">
      <c r="A75" s="44"/>
      <c r="B75" s="92" t="s">
        <v>188</v>
      </c>
      <c r="C75" s="85"/>
      <c r="D75" s="85"/>
      <c r="E75" s="85"/>
      <c r="F75" s="85"/>
      <c r="G75" s="85"/>
      <c r="H75" s="85"/>
      <c r="I75" s="85"/>
      <c r="J75" s="85"/>
      <c r="K75" s="44"/>
      <c r="L75" s="44"/>
      <c r="M75" s="44"/>
      <c r="N75" s="55"/>
      <c r="O75" s="44"/>
    </row>
    <row r="76" spans="1:15" ht="15">
      <c r="A76" s="44"/>
      <c r="B76" s="93" t="s">
        <v>189</v>
      </c>
      <c r="C76" s="94"/>
      <c r="D76" s="95" t="s">
        <v>190</v>
      </c>
      <c r="E76" s="94"/>
      <c r="F76" s="95" t="s">
        <v>27</v>
      </c>
      <c r="G76" s="95"/>
      <c r="H76" s="96"/>
      <c r="I76" s="44"/>
      <c r="J76" s="189" t="s">
        <v>191</v>
      </c>
      <c r="K76" s="189"/>
      <c r="L76" s="189"/>
      <c r="M76" s="189"/>
      <c r="N76" s="190"/>
      <c r="O76" s="44"/>
    </row>
    <row r="77" spans="1:15" ht="21.75" thickBot="1">
      <c r="A77" s="44"/>
      <c r="B77" s="191"/>
      <c r="C77" s="192"/>
      <c r="D77" s="192"/>
      <c r="E77" s="97"/>
      <c r="F77" s="192"/>
      <c r="G77" s="192"/>
      <c r="H77" s="192"/>
      <c r="I77" s="192"/>
      <c r="J77" s="193" t="str">
        <f>IF(M74=3,C61,IF(N74=3,G61,""))</f>
        <v>Spinni 1</v>
      </c>
      <c r="K77" s="193"/>
      <c r="L77" s="193"/>
      <c r="M77" s="193"/>
      <c r="N77" s="194"/>
      <c r="O77" s="44"/>
    </row>
    <row r="78" spans="1:15" ht="13.5" thickBot="1">
      <c r="A78" s="44"/>
      <c r="B78" s="98"/>
      <c r="C78" s="99"/>
      <c r="D78" s="99"/>
      <c r="E78" s="99"/>
      <c r="F78" s="99"/>
      <c r="G78" s="99"/>
      <c r="H78" s="99"/>
      <c r="I78" s="99"/>
      <c r="J78" s="99"/>
      <c r="K78" s="99"/>
      <c r="L78" s="99"/>
      <c r="M78" s="99"/>
      <c r="N78" s="100"/>
      <c r="O78" s="44"/>
    </row>
  </sheetData>
  <sheetProtection/>
  <mergeCells count="78">
    <mergeCell ref="C70:D70"/>
    <mergeCell ref="C72:D72"/>
    <mergeCell ref="C73:D73"/>
    <mergeCell ref="I74:J74"/>
    <mergeCell ref="J76:N76"/>
    <mergeCell ref="B77:D77"/>
    <mergeCell ref="F77:I77"/>
    <mergeCell ref="J77:N77"/>
    <mergeCell ref="C65:D65"/>
    <mergeCell ref="G65:N65"/>
    <mergeCell ref="C66:D66"/>
    <mergeCell ref="G66:N66"/>
    <mergeCell ref="K68:L68"/>
    <mergeCell ref="C69:D69"/>
    <mergeCell ref="C62:D62"/>
    <mergeCell ref="G62:N62"/>
    <mergeCell ref="C63:D63"/>
    <mergeCell ref="G63:N63"/>
    <mergeCell ref="B64:D64"/>
    <mergeCell ref="F64:N64"/>
    <mergeCell ref="I56:N56"/>
    <mergeCell ref="I57:N57"/>
    <mergeCell ref="I58:N58"/>
    <mergeCell ref="I59:N59"/>
    <mergeCell ref="C61:D61"/>
    <mergeCell ref="G61:N61"/>
    <mergeCell ref="C44:D44"/>
    <mergeCell ref="C46:D46"/>
    <mergeCell ref="C47:D47"/>
    <mergeCell ref="I48:J48"/>
    <mergeCell ref="J50:N50"/>
    <mergeCell ref="B51:D51"/>
    <mergeCell ref="F51:I51"/>
    <mergeCell ref="J51:N51"/>
    <mergeCell ref="C39:D39"/>
    <mergeCell ref="G39:N39"/>
    <mergeCell ref="C40:D40"/>
    <mergeCell ref="G40:N40"/>
    <mergeCell ref="K42:L42"/>
    <mergeCell ref="C43:D43"/>
    <mergeCell ref="C36:D36"/>
    <mergeCell ref="G36:N36"/>
    <mergeCell ref="C37:D37"/>
    <mergeCell ref="G37:N37"/>
    <mergeCell ref="B38:D38"/>
    <mergeCell ref="F38:N38"/>
    <mergeCell ref="I30:N30"/>
    <mergeCell ref="I31:N31"/>
    <mergeCell ref="I32:N32"/>
    <mergeCell ref="I33:N33"/>
    <mergeCell ref="C35:D35"/>
    <mergeCell ref="G35:N35"/>
    <mergeCell ref="C18:D18"/>
    <mergeCell ref="C20:D20"/>
    <mergeCell ref="C21:D21"/>
    <mergeCell ref="I22:J22"/>
    <mergeCell ref="J24:N24"/>
    <mergeCell ref="B25:D25"/>
    <mergeCell ref="F25:I25"/>
    <mergeCell ref="J25:N25"/>
    <mergeCell ref="C13:D13"/>
    <mergeCell ref="G13:N13"/>
    <mergeCell ref="C14:D14"/>
    <mergeCell ref="G14:N14"/>
    <mergeCell ref="K16:L16"/>
    <mergeCell ref="C17:D17"/>
    <mergeCell ref="C10:D10"/>
    <mergeCell ref="G10:N10"/>
    <mergeCell ref="C11:D11"/>
    <mergeCell ref="G11:N11"/>
    <mergeCell ref="B12:D12"/>
    <mergeCell ref="F12:N12"/>
    <mergeCell ref="I4:N4"/>
    <mergeCell ref="I5:N5"/>
    <mergeCell ref="I6:N6"/>
    <mergeCell ref="I7:N7"/>
    <mergeCell ref="C9:D9"/>
    <mergeCell ref="G9:N9"/>
  </mergeCells>
  <printOptions/>
  <pageMargins left="0.7" right="0.7" top="0.75" bottom="0.75" header="0.3" footer="0.3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J15"/>
  <sheetViews>
    <sheetView zoomScalePageLayoutView="0" workbookViewId="0" topLeftCell="A1">
      <selection activeCell="C7" sqref="C7"/>
    </sheetView>
  </sheetViews>
  <sheetFormatPr defaultColWidth="9.140625" defaultRowHeight="12.75"/>
  <cols>
    <col min="1" max="1" width="4.140625" style="0" customWidth="1"/>
    <col min="2" max="2" width="5.28125" style="0" customWidth="1"/>
    <col min="3" max="3" width="21.28125" style="0" customWidth="1"/>
    <col min="4" max="4" width="12.28125" style="0" customWidth="1"/>
    <col min="5" max="5" width="7.140625" style="0" customWidth="1"/>
    <col min="6" max="6" width="7.00390625" style="0" customWidth="1"/>
    <col min="7" max="7" width="7.7109375" style="0" customWidth="1"/>
    <col min="8" max="8" width="7.00390625" style="0" customWidth="1"/>
    <col min="10" max="10" width="8.57421875" style="0" customWidth="1"/>
  </cols>
  <sheetData>
    <row r="2" spans="1:10" ht="18" customHeight="1">
      <c r="A2" s="1"/>
      <c r="B2" s="2" t="s">
        <v>0</v>
      </c>
      <c r="C2" s="3"/>
      <c r="D2" s="3"/>
      <c r="E2" s="4"/>
      <c r="F2" s="5"/>
      <c r="G2" s="6"/>
      <c r="H2" s="6"/>
      <c r="I2" s="7"/>
      <c r="J2" s="7"/>
    </row>
    <row r="3" spans="1:10" ht="15" customHeight="1">
      <c r="A3" s="1"/>
      <c r="B3" s="8" t="s">
        <v>161</v>
      </c>
      <c r="C3" s="7"/>
      <c r="D3" s="7"/>
      <c r="E3" s="9"/>
      <c r="F3" s="5"/>
      <c r="G3" s="6"/>
      <c r="H3" s="6"/>
      <c r="I3" s="7"/>
      <c r="J3" s="7"/>
    </row>
    <row r="4" spans="1:10" ht="15" customHeight="1">
      <c r="A4" s="1"/>
      <c r="B4" s="11" t="s">
        <v>83</v>
      </c>
      <c r="C4" s="12"/>
      <c r="D4" s="12"/>
      <c r="E4" s="13"/>
      <c r="F4" s="5"/>
      <c r="G4" s="6"/>
      <c r="H4" s="6"/>
      <c r="I4" s="7"/>
      <c r="J4" s="7"/>
    </row>
    <row r="5" spans="1:10" ht="15" customHeight="1">
      <c r="A5" s="14"/>
      <c r="B5" s="15"/>
      <c r="C5" s="15"/>
      <c r="D5" s="15"/>
      <c r="E5" s="15"/>
      <c r="F5" s="14"/>
      <c r="G5" s="14"/>
      <c r="H5" s="14"/>
      <c r="I5" s="7"/>
      <c r="J5" s="7"/>
    </row>
    <row r="6" spans="1:10" ht="14.25" customHeight="1">
      <c r="A6" s="16"/>
      <c r="B6" s="16" t="s">
        <v>2</v>
      </c>
      <c r="C6" s="16" t="s">
        <v>3</v>
      </c>
      <c r="D6" s="16" t="s">
        <v>4</v>
      </c>
      <c r="E6" s="16" t="s">
        <v>5</v>
      </c>
      <c r="F6" s="16" t="s">
        <v>6</v>
      </c>
      <c r="G6" s="16" t="s">
        <v>7</v>
      </c>
      <c r="H6" s="16" t="s">
        <v>8</v>
      </c>
      <c r="I6" s="18"/>
      <c r="J6" s="17"/>
    </row>
    <row r="7" spans="1:10" ht="14.25" customHeight="1">
      <c r="A7" s="16" t="s">
        <v>9</v>
      </c>
      <c r="B7" s="16" t="s">
        <v>162</v>
      </c>
      <c r="C7" s="16" t="s">
        <v>74</v>
      </c>
      <c r="D7" s="16" t="s">
        <v>20</v>
      </c>
      <c r="E7" s="16" t="s">
        <v>9</v>
      </c>
      <c r="F7" s="16"/>
      <c r="G7" s="16"/>
      <c r="H7" s="16" t="s">
        <v>207</v>
      </c>
      <c r="I7" s="18"/>
      <c r="J7" s="17"/>
    </row>
    <row r="8" spans="1:10" ht="14.25" customHeight="1">
      <c r="A8" s="16" t="s">
        <v>12</v>
      </c>
      <c r="B8" s="16" t="s">
        <v>163</v>
      </c>
      <c r="C8" s="16" t="s">
        <v>72</v>
      </c>
      <c r="D8" s="16" t="s">
        <v>20</v>
      </c>
      <c r="E8" s="16"/>
      <c r="F8" s="16"/>
      <c r="G8" s="16"/>
      <c r="H8" s="16" t="s">
        <v>206</v>
      </c>
      <c r="I8" s="18"/>
      <c r="J8" s="17"/>
    </row>
    <row r="9" spans="1:10" ht="14.25" customHeight="1">
      <c r="A9" s="16" t="s">
        <v>15</v>
      </c>
      <c r="B9" s="16"/>
      <c r="C9" s="16"/>
      <c r="D9" s="16"/>
      <c r="E9" s="16"/>
      <c r="F9" s="16"/>
      <c r="G9" s="16"/>
      <c r="H9" s="16"/>
      <c r="I9" s="18"/>
      <c r="J9" s="17"/>
    </row>
    <row r="10" spans="1:10" ht="15" customHeight="1">
      <c r="A10" s="19"/>
      <c r="B10" s="19"/>
      <c r="C10" s="20"/>
      <c r="D10" s="20"/>
      <c r="E10" s="20"/>
      <c r="F10" s="20"/>
      <c r="G10" s="20"/>
      <c r="H10" s="20"/>
      <c r="I10" s="21"/>
      <c r="J10" s="21"/>
    </row>
    <row r="11" spans="1:10" ht="14.25" customHeight="1">
      <c r="A11" s="17"/>
      <c r="B11" s="22"/>
      <c r="C11" s="16"/>
      <c r="D11" s="16" t="s">
        <v>21</v>
      </c>
      <c r="E11" s="16" t="s">
        <v>22</v>
      </c>
      <c r="F11" s="16" t="s">
        <v>23</v>
      </c>
      <c r="G11" s="16" t="s">
        <v>24</v>
      </c>
      <c r="H11" s="16" t="s">
        <v>25</v>
      </c>
      <c r="I11" s="16" t="s">
        <v>26</v>
      </c>
      <c r="J11" s="16" t="s">
        <v>27</v>
      </c>
    </row>
    <row r="12" spans="1:10" ht="14.25" customHeight="1">
      <c r="A12" s="17"/>
      <c r="B12" s="22"/>
      <c r="C12" s="16" t="s">
        <v>28</v>
      </c>
      <c r="D12" s="16"/>
      <c r="E12" s="16"/>
      <c r="F12" s="16"/>
      <c r="G12" s="16"/>
      <c r="H12" s="16"/>
      <c r="I12" s="16"/>
      <c r="J12" s="16" t="s">
        <v>12</v>
      </c>
    </row>
    <row r="13" spans="1:10" ht="14.25" customHeight="1">
      <c r="A13" s="17"/>
      <c r="B13" s="22"/>
      <c r="C13" s="16" t="s">
        <v>31</v>
      </c>
      <c r="D13" s="16"/>
      <c r="E13" s="16"/>
      <c r="F13" s="16"/>
      <c r="G13" s="16"/>
      <c r="H13" s="16"/>
      <c r="I13" s="16"/>
      <c r="J13" s="16" t="s">
        <v>9</v>
      </c>
    </row>
    <row r="14" spans="1:10" ht="14.25" customHeight="1">
      <c r="A14" s="17"/>
      <c r="B14" s="22"/>
      <c r="C14" s="16" t="s">
        <v>32</v>
      </c>
      <c r="D14" s="16"/>
      <c r="E14" s="16"/>
      <c r="F14" s="16"/>
      <c r="G14" s="16"/>
      <c r="H14" s="16"/>
      <c r="I14" s="16"/>
      <c r="J14" s="16" t="s">
        <v>15</v>
      </c>
    </row>
    <row r="15" spans="1:10" ht="15" customHeight="1">
      <c r="A15" s="6"/>
      <c r="B15" s="6"/>
      <c r="C15" s="24"/>
      <c r="D15" s="24"/>
      <c r="E15" s="24"/>
      <c r="F15" s="24"/>
      <c r="G15" s="24"/>
      <c r="H15" s="24"/>
      <c r="I15" s="37"/>
      <c r="J15" s="38"/>
    </row>
  </sheetData>
  <sheetProtection selectLockedCells="1" selectUnlockedCells="1"/>
  <printOptions/>
  <pageMargins left="0.2" right="0.2" top="0.2" bottom="0.3" header="0.5118055555555555" footer="0.5118055555555555"/>
  <pageSetup horizontalDpi="300" verticalDpi="3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4:O26"/>
  <sheetViews>
    <sheetView tabSelected="1" zoomScalePageLayoutView="0" workbookViewId="0" topLeftCell="A1">
      <selection activeCell="B2" sqref="B2"/>
    </sheetView>
  </sheetViews>
  <sheetFormatPr defaultColWidth="9.140625" defaultRowHeight="12.75"/>
  <cols>
    <col min="3" max="4" width="24.140625" style="0" customWidth="1"/>
    <col min="6" max="14" width="7.28125" style="0" customWidth="1"/>
  </cols>
  <sheetData>
    <row r="3" ht="13.5" thickBot="1"/>
    <row r="4" spans="1:15" ht="12.75">
      <c r="A4" s="44"/>
      <c r="B4" s="45"/>
      <c r="C4" s="46"/>
      <c r="D4" s="46"/>
      <c r="E4" s="46"/>
      <c r="F4" s="47"/>
      <c r="G4" s="48" t="s">
        <v>164</v>
      </c>
      <c r="H4" s="46"/>
      <c r="I4" s="173"/>
      <c r="J4" s="173"/>
      <c r="K4" s="173"/>
      <c r="L4" s="173"/>
      <c r="M4" s="173"/>
      <c r="N4" s="174"/>
      <c r="O4" s="44"/>
    </row>
    <row r="5" spans="1:15" ht="12.75">
      <c r="A5" s="44"/>
      <c r="B5" s="49"/>
      <c r="C5" s="50" t="s">
        <v>165</v>
      </c>
      <c r="D5" s="50"/>
      <c r="E5" s="44"/>
      <c r="F5" s="51"/>
      <c r="G5" s="52" t="s">
        <v>166</v>
      </c>
      <c r="H5" s="53"/>
      <c r="I5" s="175"/>
      <c r="J5" s="175"/>
      <c r="K5" s="175"/>
      <c r="L5" s="175"/>
      <c r="M5" s="175"/>
      <c r="N5" s="176"/>
      <c r="O5" s="44"/>
    </row>
    <row r="6" spans="1:15" ht="15.75">
      <c r="A6" s="44"/>
      <c r="B6" s="49"/>
      <c r="C6" s="54" t="s">
        <v>167</v>
      </c>
      <c r="D6" s="54"/>
      <c r="E6" s="44"/>
      <c r="F6" s="51"/>
      <c r="G6" s="52" t="s">
        <v>168</v>
      </c>
      <c r="H6" s="53"/>
      <c r="I6" s="175"/>
      <c r="J6" s="175"/>
      <c r="K6" s="175"/>
      <c r="L6" s="175"/>
      <c r="M6" s="175"/>
      <c r="N6" s="176"/>
      <c r="O6" s="44"/>
    </row>
    <row r="7" spans="1:15" ht="15.75">
      <c r="A7" s="44"/>
      <c r="B7" s="49"/>
      <c r="C7" s="44" t="s">
        <v>169</v>
      </c>
      <c r="D7" s="54"/>
      <c r="E7" s="44"/>
      <c r="F7" s="51"/>
      <c r="G7" s="52" t="s">
        <v>170</v>
      </c>
      <c r="H7" s="53"/>
      <c r="I7" s="175"/>
      <c r="J7" s="175"/>
      <c r="K7" s="175"/>
      <c r="L7" s="175"/>
      <c r="M7" s="175"/>
      <c r="N7" s="176"/>
      <c r="O7" s="44"/>
    </row>
    <row r="8" spans="1:15" ht="13.5" thickBot="1">
      <c r="A8" s="44"/>
      <c r="B8" s="49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55"/>
      <c r="O8" s="44"/>
    </row>
    <row r="9" spans="1:15" ht="12.75">
      <c r="A9" s="44"/>
      <c r="B9" s="56" t="s">
        <v>171</v>
      </c>
      <c r="C9" s="177" t="s">
        <v>74</v>
      </c>
      <c r="D9" s="177"/>
      <c r="E9" s="57"/>
      <c r="F9" s="58" t="s">
        <v>172</v>
      </c>
      <c r="G9" s="177" t="s">
        <v>72</v>
      </c>
      <c r="H9" s="177"/>
      <c r="I9" s="177"/>
      <c r="J9" s="177"/>
      <c r="K9" s="177"/>
      <c r="L9" s="177"/>
      <c r="M9" s="177"/>
      <c r="N9" s="178"/>
      <c r="O9" s="44"/>
    </row>
    <row r="10" spans="1:15" ht="15">
      <c r="A10" s="44"/>
      <c r="B10" s="59" t="s">
        <v>173</v>
      </c>
      <c r="C10" s="179" t="s">
        <v>243</v>
      </c>
      <c r="D10" s="179"/>
      <c r="E10" s="60"/>
      <c r="F10" s="61" t="s">
        <v>174</v>
      </c>
      <c r="G10" s="179" t="s">
        <v>158</v>
      </c>
      <c r="H10" s="179"/>
      <c r="I10" s="179"/>
      <c r="J10" s="179"/>
      <c r="K10" s="179"/>
      <c r="L10" s="179"/>
      <c r="M10" s="179"/>
      <c r="N10" s="180"/>
      <c r="O10" s="44"/>
    </row>
    <row r="11" spans="1:15" ht="15">
      <c r="A11" s="44"/>
      <c r="B11" s="59" t="s">
        <v>175</v>
      </c>
      <c r="C11" s="179" t="s">
        <v>244</v>
      </c>
      <c r="D11" s="179"/>
      <c r="E11" s="60"/>
      <c r="F11" s="61" t="s">
        <v>176</v>
      </c>
      <c r="G11" s="179" t="s">
        <v>159</v>
      </c>
      <c r="H11" s="179"/>
      <c r="I11" s="179"/>
      <c r="J11" s="179"/>
      <c r="K11" s="179"/>
      <c r="L11" s="179"/>
      <c r="M11" s="179"/>
      <c r="N11" s="180"/>
      <c r="O11" s="44"/>
    </row>
    <row r="12" spans="1:15" ht="12.75">
      <c r="A12" s="44"/>
      <c r="B12" s="181" t="s">
        <v>177</v>
      </c>
      <c r="C12" s="182"/>
      <c r="D12" s="182"/>
      <c r="E12" s="62"/>
      <c r="F12" s="182" t="s">
        <v>177</v>
      </c>
      <c r="G12" s="182"/>
      <c r="H12" s="182"/>
      <c r="I12" s="182"/>
      <c r="J12" s="182"/>
      <c r="K12" s="182"/>
      <c r="L12" s="182"/>
      <c r="M12" s="182"/>
      <c r="N12" s="183"/>
      <c r="O12" s="44"/>
    </row>
    <row r="13" spans="1:15" ht="12.75">
      <c r="A13" s="44"/>
      <c r="B13" s="63" t="s">
        <v>178</v>
      </c>
      <c r="C13" s="179"/>
      <c r="D13" s="179"/>
      <c r="E13" s="60"/>
      <c r="F13" s="64" t="s">
        <v>178</v>
      </c>
      <c r="G13" s="179"/>
      <c r="H13" s="179"/>
      <c r="I13" s="179"/>
      <c r="J13" s="179"/>
      <c r="K13" s="179"/>
      <c r="L13" s="179"/>
      <c r="M13" s="179"/>
      <c r="N13" s="180"/>
      <c r="O13" s="44"/>
    </row>
    <row r="14" spans="1:15" ht="13.5" thickBot="1">
      <c r="A14" s="44"/>
      <c r="B14" s="65" t="s">
        <v>178</v>
      </c>
      <c r="C14" s="184"/>
      <c r="D14" s="184"/>
      <c r="E14" s="66"/>
      <c r="F14" s="67" t="s">
        <v>178</v>
      </c>
      <c r="G14" s="184"/>
      <c r="H14" s="184"/>
      <c r="I14" s="184"/>
      <c r="J14" s="184"/>
      <c r="K14" s="184"/>
      <c r="L14" s="184"/>
      <c r="M14" s="184"/>
      <c r="N14" s="185"/>
      <c r="O14" s="44"/>
    </row>
    <row r="15" spans="1:15" ht="12.75">
      <c r="A15" s="44"/>
      <c r="B15" s="49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55"/>
      <c r="O15" s="44"/>
    </row>
    <row r="16" spans="1:15" ht="13.5" thickBot="1">
      <c r="A16" s="44"/>
      <c r="B16" s="68" t="s">
        <v>179</v>
      </c>
      <c r="C16" s="44"/>
      <c r="D16" s="44"/>
      <c r="E16" s="44"/>
      <c r="F16" s="69">
        <v>1</v>
      </c>
      <c r="G16" s="69">
        <v>2</v>
      </c>
      <c r="H16" s="69">
        <v>3</v>
      </c>
      <c r="I16" s="69">
        <v>4</v>
      </c>
      <c r="J16" s="69">
        <v>5</v>
      </c>
      <c r="K16" s="186" t="s">
        <v>6</v>
      </c>
      <c r="L16" s="186"/>
      <c r="M16" s="69" t="s">
        <v>180</v>
      </c>
      <c r="N16" s="70" t="s">
        <v>181</v>
      </c>
      <c r="O16" s="44"/>
    </row>
    <row r="17" spans="1:15" ht="15">
      <c r="A17" s="44"/>
      <c r="B17" s="71" t="s">
        <v>182</v>
      </c>
      <c r="C17" s="187" t="str">
        <f>IF(C10&gt;"",C10&amp;" - "&amp;G10,"")</f>
        <v>Eriksson Pihla - Saarialho Kaarina</v>
      </c>
      <c r="D17" s="187"/>
      <c r="E17" s="73"/>
      <c r="F17" s="74">
        <v>11</v>
      </c>
      <c r="G17" s="74">
        <v>8</v>
      </c>
      <c r="H17" s="74">
        <v>7</v>
      </c>
      <c r="I17" s="74"/>
      <c r="J17" s="75"/>
      <c r="K17" s="76">
        <f>IF(ISBLANK(F17),"",COUNTIF(F17:J17,"&gt;=0"))</f>
        <v>3</v>
      </c>
      <c r="L17" s="77">
        <f>IF(ISBLANK(F17),"",IF(LEFT(F17)="-",1,0)+IF(LEFT(G17)="-",1,0)+IF(LEFT(H17)="-",1,0)+IF(LEFT(I17)="-",1,0)+IF(LEFT(J17)="-",1,0))</f>
        <v>0</v>
      </c>
      <c r="M17" s="76">
        <f aca="true" t="shared" si="0" ref="M17:N21">IF(K17=3,1,"")</f>
        <v>1</v>
      </c>
      <c r="N17" s="77">
        <f t="shared" si="0"/>
      </c>
      <c r="O17" s="44"/>
    </row>
    <row r="18" spans="1:15" ht="15">
      <c r="A18" s="44"/>
      <c r="B18" s="71" t="s">
        <v>183</v>
      </c>
      <c r="C18" s="187" t="str">
        <f>IF(C11&gt;"",C11&amp;" - "&amp;G11,"")</f>
        <v>Lundström Annika - Saarialho Marianna</v>
      </c>
      <c r="D18" s="187"/>
      <c r="E18" s="73"/>
      <c r="F18" s="74">
        <v>6</v>
      </c>
      <c r="G18" s="74">
        <v>6</v>
      </c>
      <c r="H18" s="74">
        <v>8</v>
      </c>
      <c r="I18" s="74"/>
      <c r="J18" s="75"/>
      <c r="K18" s="78">
        <f>IF(ISBLANK(F18),"",COUNTIF(F18:J18,"&gt;=0"))</f>
        <v>3</v>
      </c>
      <c r="L18" s="79">
        <f>IF(ISBLANK(F18),"",IF(LEFT(F18)="-",1,0)+IF(LEFT(G18)="-",1,0)+IF(LEFT(H18)="-",1,0)+IF(LEFT(I18)="-",1,0)+IF(LEFT(J18)="-",1,0))</f>
        <v>0</v>
      </c>
      <c r="M18" s="78">
        <f t="shared" si="0"/>
        <v>1</v>
      </c>
      <c r="N18" s="79">
        <f t="shared" si="0"/>
      </c>
      <c r="O18" s="44"/>
    </row>
    <row r="19" spans="1:15" ht="12.75">
      <c r="A19" s="44"/>
      <c r="B19" s="80" t="s">
        <v>184</v>
      </c>
      <c r="C19" s="72">
        <f>IF(C13&gt;"",C13&amp;" / "&amp;C14,"")</f>
      </c>
      <c r="D19" s="72">
        <f>IF(G13&gt;"",G13&amp;" / "&amp;G14,"")</f>
      </c>
      <c r="E19" s="81"/>
      <c r="F19" s="74">
        <v>9</v>
      </c>
      <c r="G19" s="74">
        <v>8</v>
      </c>
      <c r="H19" s="74">
        <v>10</v>
      </c>
      <c r="I19" s="74"/>
      <c r="J19" s="75"/>
      <c r="K19" s="78">
        <f>IF(ISBLANK(F19),"",COUNTIF(F19:J19,"&gt;=0"))</f>
        <v>3</v>
      </c>
      <c r="L19" s="79">
        <f>IF(ISBLANK(F19),"",IF(LEFT(F19)="-",1,0)+IF(LEFT(G19)="-",1,0)+IF(LEFT(H19)="-",1,0)+IF(LEFT(I19)="-",1,0)+IF(LEFT(J19)="-",1,0))</f>
        <v>0</v>
      </c>
      <c r="M19" s="78">
        <f t="shared" si="0"/>
        <v>1</v>
      </c>
      <c r="N19" s="79">
        <f t="shared" si="0"/>
      </c>
      <c r="O19" s="44"/>
    </row>
    <row r="20" spans="1:15" ht="15">
      <c r="A20" s="44"/>
      <c r="B20" s="71" t="s">
        <v>185</v>
      </c>
      <c r="C20" s="187" t="str">
        <f>IF(C10&gt;"",C10&amp;" - "&amp;G11,"")</f>
        <v>Eriksson Pihla - Saarialho Marianna</v>
      </c>
      <c r="D20" s="187"/>
      <c r="E20" s="73"/>
      <c r="F20" s="74"/>
      <c r="G20" s="74"/>
      <c r="H20" s="74"/>
      <c r="I20" s="74"/>
      <c r="J20" s="75"/>
      <c r="K20" s="78">
        <f>IF(ISBLANK(F20),"",COUNTIF(F20:J20,"&gt;=0"))</f>
      </c>
      <c r="L20" s="79">
        <f>IF(ISBLANK(F20),"",IF(LEFT(F20)="-",1,0)+IF(LEFT(G20)="-",1,0)+IF(LEFT(H20)="-",1,0)+IF(LEFT(I20)="-",1,0)+IF(LEFT(J20)="-",1,0))</f>
      </c>
      <c r="M20" s="78">
        <f t="shared" si="0"/>
      </c>
      <c r="N20" s="79">
        <f t="shared" si="0"/>
      </c>
      <c r="O20" s="44"/>
    </row>
    <row r="21" spans="1:15" ht="15.75" thickBot="1">
      <c r="A21" s="44"/>
      <c r="B21" s="71" t="s">
        <v>186</v>
      </c>
      <c r="C21" s="187" t="str">
        <f>IF(C11&gt;"",C11&amp;" - "&amp;G10,"")</f>
        <v>Lundström Annika - Saarialho Kaarina</v>
      </c>
      <c r="D21" s="187"/>
      <c r="E21" s="73"/>
      <c r="F21" s="74"/>
      <c r="G21" s="74"/>
      <c r="H21" s="74"/>
      <c r="I21" s="74"/>
      <c r="J21" s="75"/>
      <c r="K21" s="82">
        <f>IF(ISBLANK(F21),"",COUNTIF(F21:J21,"&gt;=0"))</f>
      </c>
      <c r="L21" s="83">
        <f>IF(ISBLANK(F21),"",IF(LEFT(F21)="-",1,0)+IF(LEFT(G21)="-",1,0)+IF(LEFT(H21)="-",1,0)+IF(LEFT(I21)="-",1,0)+IF(LEFT(J21)="-",1,0))</f>
      </c>
      <c r="M21" s="82">
        <f t="shared" si="0"/>
      </c>
      <c r="N21" s="83">
        <f t="shared" si="0"/>
      </c>
      <c r="O21" s="44"/>
    </row>
    <row r="22" spans="1:15" ht="19.5" thickBot="1">
      <c r="A22" s="44"/>
      <c r="B22" s="84"/>
      <c r="C22" s="85"/>
      <c r="D22" s="85"/>
      <c r="E22" s="85"/>
      <c r="F22" s="86"/>
      <c r="G22" s="86"/>
      <c r="H22" s="87"/>
      <c r="I22" s="188" t="s">
        <v>187</v>
      </c>
      <c r="J22" s="188"/>
      <c r="K22" s="88">
        <f>COUNTIF(K17:K21,"=3")</f>
        <v>3</v>
      </c>
      <c r="L22" s="89">
        <f>COUNTIF(L17:L21,"=3")</f>
        <v>0</v>
      </c>
      <c r="M22" s="90">
        <f>SUM(M17:M21)</f>
        <v>3</v>
      </c>
      <c r="N22" s="91">
        <f>SUM(N17:N21)</f>
        <v>0</v>
      </c>
      <c r="O22" s="44"/>
    </row>
    <row r="23" spans="1:15" ht="15">
      <c r="A23" s="44"/>
      <c r="B23" s="92" t="s">
        <v>188</v>
      </c>
      <c r="C23" s="85"/>
      <c r="D23" s="85"/>
      <c r="E23" s="85"/>
      <c r="F23" s="85"/>
      <c r="G23" s="85"/>
      <c r="H23" s="85"/>
      <c r="I23" s="85"/>
      <c r="J23" s="85"/>
      <c r="K23" s="44"/>
      <c r="L23" s="44"/>
      <c r="M23" s="44"/>
      <c r="N23" s="55"/>
      <c r="O23" s="44"/>
    </row>
    <row r="24" spans="1:15" ht="15">
      <c r="A24" s="44"/>
      <c r="B24" s="93" t="s">
        <v>189</v>
      </c>
      <c r="C24" s="94"/>
      <c r="D24" s="95" t="s">
        <v>190</v>
      </c>
      <c r="E24" s="94"/>
      <c r="F24" s="95" t="s">
        <v>27</v>
      </c>
      <c r="G24" s="95"/>
      <c r="H24" s="96"/>
      <c r="I24" s="44"/>
      <c r="J24" s="189" t="s">
        <v>191</v>
      </c>
      <c r="K24" s="189"/>
      <c r="L24" s="189"/>
      <c r="M24" s="189"/>
      <c r="N24" s="190"/>
      <c r="O24" s="44"/>
    </row>
    <row r="25" spans="1:15" ht="21.75" thickBot="1">
      <c r="A25" s="44"/>
      <c r="B25" s="191"/>
      <c r="C25" s="192"/>
      <c r="D25" s="192"/>
      <c r="E25" s="97"/>
      <c r="F25" s="192"/>
      <c r="G25" s="192"/>
      <c r="H25" s="192"/>
      <c r="I25" s="192"/>
      <c r="J25" s="193" t="str">
        <f>IF(M22=3,C9,IF(N22=3,G9,""))</f>
        <v>MBF 1</v>
      </c>
      <c r="K25" s="193"/>
      <c r="L25" s="193"/>
      <c r="M25" s="193"/>
      <c r="N25" s="194"/>
      <c r="O25" s="44"/>
    </row>
    <row r="26" spans="1:15" ht="13.5" thickBot="1">
      <c r="A26" s="44"/>
      <c r="B26" s="98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100"/>
      <c r="O26" s="44"/>
    </row>
  </sheetData>
  <sheetProtection/>
  <mergeCells count="26">
    <mergeCell ref="F25:I25"/>
    <mergeCell ref="J25:N25"/>
    <mergeCell ref="K16:L16"/>
    <mergeCell ref="C17:D17"/>
    <mergeCell ref="C18:D18"/>
    <mergeCell ref="C20:D20"/>
    <mergeCell ref="C21:D21"/>
    <mergeCell ref="I22:J22"/>
    <mergeCell ref="J24:N24"/>
    <mergeCell ref="B25:D25"/>
    <mergeCell ref="C14:D14"/>
    <mergeCell ref="G14:N14"/>
    <mergeCell ref="B12:D12"/>
    <mergeCell ref="F12:N12"/>
    <mergeCell ref="C9:D9"/>
    <mergeCell ref="G9:N9"/>
    <mergeCell ref="C10:D10"/>
    <mergeCell ref="G10:N10"/>
    <mergeCell ref="C11:D11"/>
    <mergeCell ref="G11:N11"/>
    <mergeCell ref="I4:N4"/>
    <mergeCell ref="I5:N5"/>
    <mergeCell ref="I6:N6"/>
    <mergeCell ref="I7:N7"/>
    <mergeCell ref="C13:D13"/>
    <mergeCell ref="G13:N13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313"/>
  <sheetViews>
    <sheetView zoomScalePageLayoutView="0" workbookViewId="0" topLeftCell="A1">
      <selection activeCell="B2" sqref="B2"/>
    </sheetView>
  </sheetViews>
  <sheetFormatPr defaultColWidth="9.140625" defaultRowHeight="12.75"/>
  <cols>
    <col min="4" max="4" width="32.140625" style="0" customWidth="1"/>
    <col min="5" max="5" width="3.57421875" style="0" customWidth="1"/>
  </cols>
  <sheetData>
    <row r="2" ht="14.25">
      <c r="C2" s="17"/>
    </row>
    <row r="3" ht="13.5" thickBot="1"/>
    <row r="4" spans="1:15" ht="12.75">
      <c r="A4" s="44"/>
      <c r="B4" s="45"/>
      <c r="C4" s="46"/>
      <c r="D4" s="46"/>
      <c r="E4" s="46"/>
      <c r="F4" s="47"/>
      <c r="G4" s="48" t="s">
        <v>164</v>
      </c>
      <c r="H4" s="46"/>
      <c r="I4" s="173"/>
      <c r="J4" s="173"/>
      <c r="K4" s="173"/>
      <c r="L4" s="173"/>
      <c r="M4" s="173"/>
      <c r="N4" s="174"/>
      <c r="O4" s="44"/>
    </row>
    <row r="5" spans="1:15" ht="12.75">
      <c r="A5" s="44"/>
      <c r="B5" s="49"/>
      <c r="C5" s="50" t="s">
        <v>165</v>
      </c>
      <c r="D5" s="50"/>
      <c r="E5" s="44"/>
      <c r="F5" s="51"/>
      <c r="G5" s="52" t="s">
        <v>166</v>
      </c>
      <c r="H5" s="53"/>
      <c r="I5" s="175"/>
      <c r="J5" s="175"/>
      <c r="K5" s="175"/>
      <c r="L5" s="175"/>
      <c r="M5" s="175"/>
      <c r="N5" s="176"/>
      <c r="O5" s="44"/>
    </row>
    <row r="6" spans="1:15" ht="15.75">
      <c r="A6" s="44"/>
      <c r="B6" s="49"/>
      <c r="C6" s="54" t="s">
        <v>167</v>
      </c>
      <c r="D6" s="54"/>
      <c r="E6" s="44"/>
      <c r="F6" s="51"/>
      <c r="G6" s="52" t="s">
        <v>168</v>
      </c>
      <c r="H6" s="53"/>
      <c r="I6" s="175"/>
      <c r="J6" s="175"/>
      <c r="K6" s="175"/>
      <c r="L6" s="175"/>
      <c r="M6" s="175"/>
      <c r="N6" s="176"/>
      <c r="O6" s="44"/>
    </row>
    <row r="7" spans="1:15" ht="15.75">
      <c r="A7" s="44"/>
      <c r="B7" s="49"/>
      <c r="C7" s="44" t="s">
        <v>169</v>
      </c>
      <c r="D7" s="54"/>
      <c r="E7" s="44"/>
      <c r="F7" s="51"/>
      <c r="G7" s="52" t="s">
        <v>170</v>
      </c>
      <c r="H7" s="53"/>
      <c r="I7" s="175"/>
      <c r="J7" s="175"/>
      <c r="K7" s="175"/>
      <c r="L7" s="175"/>
      <c r="M7" s="175"/>
      <c r="N7" s="176"/>
      <c r="O7" s="44"/>
    </row>
    <row r="8" spans="1:15" ht="13.5" thickBot="1">
      <c r="A8" s="44"/>
      <c r="B8" s="49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55"/>
      <c r="O8" s="44"/>
    </row>
    <row r="9" spans="1:15" ht="12.75">
      <c r="A9" s="44"/>
      <c r="B9" s="56" t="s">
        <v>171</v>
      </c>
      <c r="C9" s="177" t="s">
        <v>66</v>
      </c>
      <c r="D9" s="177"/>
      <c r="E9" s="57"/>
      <c r="F9" s="58" t="s">
        <v>172</v>
      </c>
      <c r="G9" s="177" t="s">
        <v>70</v>
      </c>
      <c r="H9" s="177"/>
      <c r="I9" s="177"/>
      <c r="J9" s="177"/>
      <c r="K9" s="177"/>
      <c r="L9" s="177"/>
      <c r="M9" s="177"/>
      <c r="N9" s="178"/>
      <c r="O9" s="44"/>
    </row>
    <row r="10" spans="1:15" ht="15">
      <c r="A10" s="44"/>
      <c r="B10" s="59" t="s">
        <v>173</v>
      </c>
      <c r="C10" s="179" t="s">
        <v>45</v>
      </c>
      <c r="D10" s="179"/>
      <c r="E10" s="60"/>
      <c r="F10" s="61" t="s">
        <v>174</v>
      </c>
      <c r="G10" s="179" t="s">
        <v>42</v>
      </c>
      <c r="H10" s="179"/>
      <c r="I10" s="179"/>
      <c r="J10" s="179"/>
      <c r="K10" s="179"/>
      <c r="L10" s="179"/>
      <c r="M10" s="179"/>
      <c r="N10" s="180"/>
      <c r="O10" s="44"/>
    </row>
    <row r="11" spans="1:15" ht="15">
      <c r="A11" s="44"/>
      <c r="B11" s="59" t="s">
        <v>175</v>
      </c>
      <c r="C11" s="179" t="s">
        <v>40</v>
      </c>
      <c r="D11" s="179"/>
      <c r="E11" s="60"/>
      <c r="F11" s="61" t="s">
        <v>176</v>
      </c>
      <c r="G11" s="179" t="s">
        <v>13</v>
      </c>
      <c r="H11" s="179"/>
      <c r="I11" s="179"/>
      <c r="J11" s="179"/>
      <c r="K11" s="179"/>
      <c r="L11" s="179"/>
      <c r="M11" s="179"/>
      <c r="N11" s="180"/>
      <c r="O11" s="44"/>
    </row>
    <row r="12" spans="1:15" ht="12.75">
      <c r="A12" s="44"/>
      <c r="B12" s="181" t="s">
        <v>177</v>
      </c>
      <c r="C12" s="182"/>
      <c r="D12" s="182"/>
      <c r="E12" s="62"/>
      <c r="F12" s="182" t="s">
        <v>177</v>
      </c>
      <c r="G12" s="182"/>
      <c r="H12" s="182"/>
      <c r="I12" s="182"/>
      <c r="J12" s="182"/>
      <c r="K12" s="182"/>
      <c r="L12" s="182"/>
      <c r="M12" s="182"/>
      <c r="N12" s="183"/>
      <c r="O12" s="44"/>
    </row>
    <row r="13" spans="1:15" ht="12.75">
      <c r="A13" s="44"/>
      <c r="B13" s="63" t="s">
        <v>178</v>
      </c>
      <c r="C13" s="179"/>
      <c r="D13" s="179"/>
      <c r="E13" s="60"/>
      <c r="F13" s="64" t="s">
        <v>178</v>
      </c>
      <c r="G13" s="179"/>
      <c r="H13" s="179"/>
      <c r="I13" s="179"/>
      <c r="J13" s="179"/>
      <c r="K13" s="179"/>
      <c r="L13" s="179"/>
      <c r="M13" s="179"/>
      <c r="N13" s="180"/>
      <c r="O13" s="44"/>
    </row>
    <row r="14" spans="1:15" ht="13.5" thickBot="1">
      <c r="A14" s="44"/>
      <c r="B14" s="65" t="s">
        <v>178</v>
      </c>
      <c r="C14" s="184"/>
      <c r="D14" s="184"/>
      <c r="E14" s="66"/>
      <c r="F14" s="67" t="s">
        <v>178</v>
      </c>
      <c r="G14" s="184"/>
      <c r="H14" s="184"/>
      <c r="I14" s="184"/>
      <c r="J14" s="184"/>
      <c r="K14" s="184"/>
      <c r="L14" s="184"/>
      <c r="M14" s="184"/>
      <c r="N14" s="185"/>
      <c r="O14" s="44"/>
    </row>
    <row r="15" spans="1:15" ht="12.75">
      <c r="A15" s="44"/>
      <c r="B15" s="49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55"/>
      <c r="O15" s="44"/>
    </row>
    <row r="16" spans="1:15" ht="13.5" thickBot="1">
      <c r="A16" s="44"/>
      <c r="B16" s="68" t="s">
        <v>179</v>
      </c>
      <c r="C16" s="44"/>
      <c r="D16" s="44"/>
      <c r="E16" s="44"/>
      <c r="F16" s="69">
        <v>1</v>
      </c>
      <c r="G16" s="69">
        <v>2</v>
      </c>
      <c r="H16" s="69">
        <v>3</v>
      </c>
      <c r="I16" s="69">
        <v>4</v>
      </c>
      <c r="J16" s="69">
        <v>5</v>
      </c>
      <c r="K16" s="186" t="s">
        <v>6</v>
      </c>
      <c r="L16" s="186"/>
      <c r="M16" s="69" t="s">
        <v>180</v>
      </c>
      <c r="N16" s="70" t="s">
        <v>181</v>
      </c>
      <c r="O16" s="44"/>
    </row>
    <row r="17" spans="1:15" ht="15">
      <c r="A17" s="44"/>
      <c r="B17" s="71" t="s">
        <v>182</v>
      </c>
      <c r="C17" s="187" t="str">
        <f>IF(C10&gt;"",C10&amp;" - "&amp;G10,"")</f>
        <v>Räsänen Joona - Sarajärvi Konsta</v>
      </c>
      <c r="D17" s="187"/>
      <c r="E17" s="73"/>
      <c r="F17" s="74">
        <v>4</v>
      </c>
      <c r="G17" s="74">
        <v>5</v>
      </c>
      <c r="H17" s="74">
        <v>7</v>
      </c>
      <c r="I17" s="74"/>
      <c r="J17" s="75"/>
      <c r="K17" s="76">
        <f>IF(ISBLANK(F17),"",COUNTIF(F17:J17,"&gt;=0"))</f>
        <v>3</v>
      </c>
      <c r="L17" s="77">
        <f>IF(ISBLANK(F17),"",IF(LEFT(F17)="-",1,0)+IF(LEFT(G17)="-",1,0)+IF(LEFT(H17)="-",1,0)+IF(LEFT(I17)="-",1,0)+IF(LEFT(J17)="-",1,0))</f>
        <v>0</v>
      </c>
      <c r="M17" s="76">
        <f aca="true" t="shared" si="0" ref="M17:N21">IF(K17=3,1,"")</f>
        <v>1</v>
      </c>
      <c r="N17" s="77">
        <f t="shared" si="0"/>
      </c>
      <c r="O17" s="44"/>
    </row>
    <row r="18" spans="1:15" ht="15">
      <c r="A18" s="44"/>
      <c r="B18" s="71" t="s">
        <v>183</v>
      </c>
      <c r="C18" s="187" t="str">
        <f>IF(C11&gt;"",C11&amp;" - "&amp;G11,"")</f>
        <v>Penttilä Turo - Neitola Patrik</v>
      </c>
      <c r="D18" s="187"/>
      <c r="E18" s="73"/>
      <c r="F18" s="74">
        <v>-13</v>
      </c>
      <c r="G18" s="74">
        <v>-9</v>
      </c>
      <c r="H18" s="74">
        <v>-8</v>
      </c>
      <c r="I18" s="74"/>
      <c r="J18" s="75"/>
      <c r="K18" s="78">
        <f>IF(ISBLANK(F18),"",COUNTIF(F18:J18,"&gt;=0"))</f>
        <v>0</v>
      </c>
      <c r="L18" s="79">
        <f>IF(ISBLANK(F18),"",IF(LEFT(F18)="-",1,0)+IF(LEFT(G18)="-",1,0)+IF(LEFT(H18)="-",1,0)+IF(LEFT(I18)="-",1,0)+IF(LEFT(J18)="-",1,0))</f>
        <v>3</v>
      </c>
      <c r="M18" s="78">
        <f t="shared" si="0"/>
      </c>
      <c r="N18" s="79">
        <f t="shared" si="0"/>
        <v>1</v>
      </c>
      <c r="O18" s="44"/>
    </row>
    <row r="19" spans="1:15" ht="12.75">
      <c r="A19" s="44"/>
      <c r="B19" s="80" t="s">
        <v>184</v>
      </c>
      <c r="C19" s="72">
        <f>IF(C13&gt;"",C13&amp;" / "&amp;C14,"")</f>
      </c>
      <c r="D19" s="72">
        <f>IF(G13&gt;"",G13&amp;" / "&amp;G14,"")</f>
      </c>
      <c r="E19" s="81"/>
      <c r="F19" s="74">
        <v>-7</v>
      </c>
      <c r="G19" s="74">
        <v>-9</v>
      </c>
      <c r="H19" s="74">
        <v>7</v>
      </c>
      <c r="I19" s="74">
        <v>8</v>
      </c>
      <c r="J19" s="75">
        <v>7</v>
      </c>
      <c r="K19" s="78">
        <f>IF(ISBLANK(F19),"",COUNTIF(F19:J19,"&gt;=0"))</f>
        <v>3</v>
      </c>
      <c r="L19" s="79">
        <f>IF(ISBLANK(F19),"",IF(LEFT(F19)="-",1,0)+IF(LEFT(G19)="-",1,0)+IF(LEFT(H19)="-",1,0)+IF(LEFT(I19)="-",1,0)+IF(LEFT(J19)="-",1,0))</f>
        <v>2</v>
      </c>
      <c r="M19" s="78">
        <f t="shared" si="0"/>
        <v>1</v>
      </c>
      <c r="N19" s="79">
        <f t="shared" si="0"/>
      </c>
      <c r="O19" s="44"/>
    </row>
    <row r="20" spans="1:15" ht="15">
      <c r="A20" s="44"/>
      <c r="B20" s="71" t="s">
        <v>185</v>
      </c>
      <c r="C20" s="187" t="str">
        <f>IF(C10&gt;"",C10&amp;" - "&amp;G11,"")</f>
        <v>Räsänen Joona - Neitola Patrik</v>
      </c>
      <c r="D20" s="187"/>
      <c r="E20" s="73"/>
      <c r="F20" s="74">
        <v>8</v>
      </c>
      <c r="G20" s="74">
        <v>3</v>
      </c>
      <c r="H20" s="74">
        <v>-8</v>
      </c>
      <c r="I20" s="74">
        <v>6</v>
      </c>
      <c r="J20" s="75"/>
      <c r="K20" s="78">
        <f>IF(ISBLANK(F20),"",COUNTIF(F20:J20,"&gt;=0"))</f>
        <v>3</v>
      </c>
      <c r="L20" s="79">
        <f>IF(ISBLANK(F20),"",IF(LEFT(F20)="-",1,0)+IF(LEFT(G20)="-",1,0)+IF(LEFT(H20)="-",1,0)+IF(LEFT(I20)="-",1,0)+IF(LEFT(J20)="-",1,0))</f>
        <v>1</v>
      </c>
      <c r="M20" s="78">
        <f t="shared" si="0"/>
        <v>1</v>
      </c>
      <c r="N20" s="79">
        <f t="shared" si="0"/>
      </c>
      <c r="O20" s="44"/>
    </row>
    <row r="21" spans="1:15" ht="15.75" thickBot="1">
      <c r="A21" s="44"/>
      <c r="B21" s="71" t="s">
        <v>186</v>
      </c>
      <c r="C21" s="187" t="str">
        <f>IF(C11&gt;"",C11&amp;" - "&amp;G10,"")</f>
        <v>Penttilä Turo - Sarajärvi Konsta</v>
      </c>
      <c r="D21" s="187"/>
      <c r="E21" s="73"/>
      <c r="F21" s="74"/>
      <c r="G21" s="74"/>
      <c r="H21" s="74"/>
      <c r="I21" s="74"/>
      <c r="J21" s="75"/>
      <c r="K21" s="82">
        <f>IF(ISBLANK(F21),"",COUNTIF(F21:J21,"&gt;=0"))</f>
      </c>
      <c r="L21" s="83">
        <f>IF(ISBLANK(F21),"",IF(LEFT(F21)="-",1,0)+IF(LEFT(G21)="-",1,0)+IF(LEFT(H21)="-",1,0)+IF(LEFT(I21)="-",1,0)+IF(LEFT(J21)="-",1,0))</f>
      </c>
      <c r="M21" s="82">
        <f t="shared" si="0"/>
      </c>
      <c r="N21" s="83">
        <f t="shared" si="0"/>
      </c>
      <c r="O21" s="44"/>
    </row>
    <row r="22" spans="1:15" ht="19.5" thickBot="1">
      <c r="A22" s="44"/>
      <c r="B22" s="84"/>
      <c r="C22" s="85"/>
      <c r="D22" s="85"/>
      <c r="E22" s="85"/>
      <c r="F22" s="86"/>
      <c r="G22" s="86"/>
      <c r="H22" s="87"/>
      <c r="I22" s="188" t="s">
        <v>187</v>
      </c>
      <c r="J22" s="188"/>
      <c r="K22" s="88">
        <f>COUNTIF(K17:K21,"=3")</f>
        <v>3</v>
      </c>
      <c r="L22" s="89">
        <f>COUNTIF(L17:L21,"=3")</f>
        <v>1</v>
      </c>
      <c r="M22" s="90">
        <f>SUM(M17:M21)</f>
        <v>3</v>
      </c>
      <c r="N22" s="91">
        <f>SUM(N17:N21)</f>
        <v>1</v>
      </c>
      <c r="O22" s="44"/>
    </row>
    <row r="23" spans="1:15" ht="15">
      <c r="A23" s="44"/>
      <c r="B23" s="92" t="s">
        <v>188</v>
      </c>
      <c r="C23" s="85"/>
      <c r="D23" s="85"/>
      <c r="E23" s="85"/>
      <c r="F23" s="85"/>
      <c r="G23" s="85"/>
      <c r="H23" s="85"/>
      <c r="I23" s="85"/>
      <c r="J23" s="85"/>
      <c r="K23" s="44"/>
      <c r="L23" s="44"/>
      <c r="M23" s="44"/>
      <c r="N23" s="55"/>
      <c r="O23" s="44"/>
    </row>
    <row r="24" spans="1:15" ht="15">
      <c r="A24" s="44"/>
      <c r="B24" s="93" t="s">
        <v>189</v>
      </c>
      <c r="C24" s="94"/>
      <c r="D24" s="95" t="s">
        <v>190</v>
      </c>
      <c r="E24" s="94"/>
      <c r="F24" s="95" t="s">
        <v>27</v>
      </c>
      <c r="G24" s="95"/>
      <c r="H24" s="96"/>
      <c r="I24" s="44"/>
      <c r="J24" s="189" t="s">
        <v>191</v>
      </c>
      <c r="K24" s="189"/>
      <c r="L24" s="189"/>
      <c r="M24" s="189"/>
      <c r="N24" s="190"/>
      <c r="O24" s="44"/>
    </row>
    <row r="25" spans="1:15" ht="21.75" thickBot="1">
      <c r="A25" s="44"/>
      <c r="B25" s="191"/>
      <c r="C25" s="192"/>
      <c r="D25" s="192"/>
      <c r="E25" s="97"/>
      <c r="F25" s="192"/>
      <c r="G25" s="192"/>
      <c r="H25" s="192"/>
      <c r="I25" s="192"/>
      <c r="J25" s="193" t="str">
        <f>IF(M22=3,C9,IF(N22=3,G9,""))</f>
        <v>HIK 1</v>
      </c>
      <c r="K25" s="193"/>
      <c r="L25" s="193"/>
      <c r="M25" s="193"/>
      <c r="N25" s="194"/>
      <c r="O25" s="44"/>
    </row>
    <row r="26" spans="1:15" ht="13.5" thickBot="1">
      <c r="A26" s="44"/>
      <c r="B26" s="98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100"/>
      <c r="O26" s="44"/>
    </row>
    <row r="29" ht="13.5" thickBot="1"/>
    <row r="30" spans="1:15" ht="12.75">
      <c r="A30" s="44"/>
      <c r="B30" s="45"/>
      <c r="C30" s="46"/>
      <c r="D30" s="46"/>
      <c r="E30" s="46"/>
      <c r="F30" s="47"/>
      <c r="G30" s="48" t="s">
        <v>164</v>
      </c>
      <c r="H30" s="46"/>
      <c r="I30" s="173"/>
      <c r="J30" s="173"/>
      <c r="K30" s="173"/>
      <c r="L30" s="173"/>
      <c r="M30" s="173"/>
      <c r="N30" s="174"/>
      <c r="O30" s="44"/>
    </row>
    <row r="31" spans="1:15" ht="12.75">
      <c r="A31" s="44"/>
      <c r="B31" s="49"/>
      <c r="C31" s="50" t="s">
        <v>165</v>
      </c>
      <c r="D31" s="50"/>
      <c r="E31" s="44"/>
      <c r="F31" s="51"/>
      <c r="G31" s="52" t="s">
        <v>166</v>
      </c>
      <c r="H31" s="53"/>
      <c r="I31" s="175"/>
      <c r="J31" s="175"/>
      <c r="K31" s="175"/>
      <c r="L31" s="175"/>
      <c r="M31" s="175"/>
      <c r="N31" s="176"/>
      <c r="O31" s="44"/>
    </row>
    <row r="32" spans="1:15" ht="15.75">
      <c r="A32" s="44"/>
      <c r="B32" s="49"/>
      <c r="C32" s="54" t="s">
        <v>167</v>
      </c>
      <c r="D32" s="54"/>
      <c r="E32" s="44"/>
      <c r="F32" s="51"/>
      <c r="G32" s="52" t="s">
        <v>168</v>
      </c>
      <c r="H32" s="53"/>
      <c r="I32" s="175"/>
      <c r="J32" s="175"/>
      <c r="K32" s="175"/>
      <c r="L32" s="175"/>
      <c r="M32" s="175"/>
      <c r="N32" s="176"/>
      <c r="O32" s="44"/>
    </row>
    <row r="33" spans="1:15" ht="15.75">
      <c r="A33" s="44"/>
      <c r="B33" s="49"/>
      <c r="C33" s="44" t="s">
        <v>169</v>
      </c>
      <c r="D33" s="54"/>
      <c r="E33" s="44"/>
      <c r="F33" s="51"/>
      <c r="G33" s="52" t="s">
        <v>170</v>
      </c>
      <c r="H33" s="53"/>
      <c r="I33" s="175"/>
      <c r="J33" s="175"/>
      <c r="K33" s="175"/>
      <c r="L33" s="175"/>
      <c r="M33" s="175"/>
      <c r="N33" s="176"/>
      <c r="O33" s="44"/>
    </row>
    <row r="34" spans="1:15" ht="13.5" thickBot="1">
      <c r="A34" s="44"/>
      <c r="B34" s="49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55"/>
      <c r="O34" s="44"/>
    </row>
    <row r="35" spans="1:15" ht="12.75">
      <c r="A35" s="44"/>
      <c r="B35" s="56" t="s">
        <v>171</v>
      </c>
      <c r="C35" s="177" t="s">
        <v>72</v>
      </c>
      <c r="D35" s="177"/>
      <c r="E35" s="57"/>
      <c r="F35" s="58" t="s">
        <v>172</v>
      </c>
      <c r="G35" s="177" t="s">
        <v>68</v>
      </c>
      <c r="H35" s="177"/>
      <c r="I35" s="177"/>
      <c r="J35" s="177"/>
      <c r="K35" s="177"/>
      <c r="L35" s="177"/>
      <c r="M35" s="177"/>
      <c r="N35" s="178"/>
      <c r="O35" s="44"/>
    </row>
    <row r="36" spans="1:15" ht="15">
      <c r="A36" s="44"/>
      <c r="B36" s="59" t="s">
        <v>173</v>
      </c>
      <c r="C36" s="179" t="s">
        <v>19</v>
      </c>
      <c r="D36" s="179"/>
      <c r="E36" s="60"/>
      <c r="F36" s="61" t="s">
        <v>174</v>
      </c>
      <c r="G36" s="179" t="s">
        <v>52</v>
      </c>
      <c r="H36" s="179"/>
      <c r="I36" s="179"/>
      <c r="J36" s="179"/>
      <c r="K36" s="179"/>
      <c r="L36" s="179"/>
      <c r="M36" s="179"/>
      <c r="N36" s="180"/>
      <c r="O36" s="44"/>
    </row>
    <row r="37" spans="1:15" ht="15">
      <c r="A37" s="44"/>
      <c r="B37" s="59" t="s">
        <v>175</v>
      </c>
      <c r="C37" s="179" t="s">
        <v>47</v>
      </c>
      <c r="D37" s="179"/>
      <c r="E37" s="60"/>
      <c r="F37" s="61" t="s">
        <v>176</v>
      </c>
      <c r="G37" s="179" t="s">
        <v>46</v>
      </c>
      <c r="H37" s="179"/>
      <c r="I37" s="179"/>
      <c r="J37" s="179"/>
      <c r="K37" s="179"/>
      <c r="L37" s="179"/>
      <c r="M37" s="179"/>
      <c r="N37" s="180"/>
      <c r="O37" s="44"/>
    </row>
    <row r="38" spans="1:15" ht="12.75">
      <c r="A38" s="44"/>
      <c r="B38" s="181" t="s">
        <v>177</v>
      </c>
      <c r="C38" s="182"/>
      <c r="D38" s="182"/>
      <c r="E38" s="62"/>
      <c r="F38" s="182" t="s">
        <v>177</v>
      </c>
      <c r="G38" s="182"/>
      <c r="H38" s="182"/>
      <c r="I38" s="182"/>
      <c r="J38" s="182"/>
      <c r="K38" s="182"/>
      <c r="L38" s="182"/>
      <c r="M38" s="182"/>
      <c r="N38" s="183"/>
      <c r="O38" s="44"/>
    </row>
    <row r="39" spans="1:15" ht="12.75">
      <c r="A39" s="44"/>
      <c r="B39" s="63" t="s">
        <v>178</v>
      </c>
      <c r="C39" s="179"/>
      <c r="D39" s="179"/>
      <c r="E39" s="60"/>
      <c r="F39" s="64" t="s">
        <v>178</v>
      </c>
      <c r="G39" s="179"/>
      <c r="H39" s="179"/>
      <c r="I39" s="179"/>
      <c r="J39" s="179"/>
      <c r="K39" s="179"/>
      <c r="L39" s="179"/>
      <c r="M39" s="179"/>
      <c r="N39" s="180"/>
      <c r="O39" s="44"/>
    </row>
    <row r="40" spans="1:15" ht="13.5" thickBot="1">
      <c r="A40" s="44"/>
      <c r="B40" s="65" t="s">
        <v>178</v>
      </c>
      <c r="C40" s="184"/>
      <c r="D40" s="184"/>
      <c r="E40" s="66"/>
      <c r="F40" s="67" t="s">
        <v>178</v>
      </c>
      <c r="G40" s="184"/>
      <c r="H40" s="184"/>
      <c r="I40" s="184"/>
      <c r="J40" s="184"/>
      <c r="K40" s="184"/>
      <c r="L40" s="184"/>
      <c r="M40" s="184"/>
      <c r="N40" s="185"/>
      <c r="O40" s="44"/>
    </row>
    <row r="41" spans="1:15" ht="12.75">
      <c r="A41" s="44"/>
      <c r="B41" s="49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55"/>
      <c r="O41" s="44"/>
    </row>
    <row r="42" spans="1:15" ht="13.5" thickBot="1">
      <c r="A42" s="44"/>
      <c r="B42" s="68" t="s">
        <v>179</v>
      </c>
      <c r="C42" s="44"/>
      <c r="D42" s="44"/>
      <c r="E42" s="44"/>
      <c r="F42" s="69">
        <v>1</v>
      </c>
      <c r="G42" s="69">
        <v>2</v>
      </c>
      <c r="H42" s="69">
        <v>3</v>
      </c>
      <c r="I42" s="69">
        <v>4</v>
      </c>
      <c r="J42" s="69">
        <v>5</v>
      </c>
      <c r="K42" s="186" t="s">
        <v>6</v>
      </c>
      <c r="L42" s="186"/>
      <c r="M42" s="69" t="s">
        <v>180</v>
      </c>
      <c r="N42" s="70" t="s">
        <v>181</v>
      </c>
      <c r="O42" s="44"/>
    </row>
    <row r="43" spans="1:15" ht="15">
      <c r="A43" s="44"/>
      <c r="B43" s="71" t="s">
        <v>182</v>
      </c>
      <c r="C43" s="187" t="str">
        <f>IF(C36&gt;"",C36&amp;" - "&amp;G36,"")</f>
        <v>Westerlund Samuel - Ylinen Matias</v>
      </c>
      <c r="D43" s="187"/>
      <c r="E43" s="73"/>
      <c r="F43" s="74">
        <v>9</v>
      </c>
      <c r="G43" s="74">
        <v>-1</v>
      </c>
      <c r="H43" s="74">
        <v>-2</v>
      </c>
      <c r="I43" s="74">
        <v>-9</v>
      </c>
      <c r="J43" s="75"/>
      <c r="K43" s="76">
        <f>IF(ISBLANK(F43),"",COUNTIF(F43:J43,"&gt;=0"))</f>
        <v>1</v>
      </c>
      <c r="L43" s="77">
        <f>IF(ISBLANK(F43),"",IF(LEFT(F43)="-",1,0)+IF(LEFT(G43)="-",1,0)+IF(LEFT(H43)="-",1,0)+IF(LEFT(I43)="-",1,0)+IF(LEFT(J43)="-",1,0))</f>
        <v>3</v>
      </c>
      <c r="M43" s="76">
        <f aca="true" t="shared" si="1" ref="M43:N47">IF(K43=3,1,"")</f>
      </c>
      <c r="N43" s="77">
        <f t="shared" si="1"/>
        <v>1</v>
      </c>
      <c r="O43" s="44"/>
    </row>
    <row r="44" spans="1:15" ht="15">
      <c r="A44" s="44"/>
      <c r="B44" s="71" t="s">
        <v>183</v>
      </c>
      <c r="C44" s="187" t="str">
        <f>IF(C37&gt;"",C37&amp;" - "&amp;G37,"")</f>
        <v>Soini Jimmy - Heikkilä Aleksi</v>
      </c>
      <c r="D44" s="187"/>
      <c r="E44" s="73"/>
      <c r="F44" s="74">
        <v>-8</v>
      </c>
      <c r="G44" s="74">
        <v>10</v>
      </c>
      <c r="H44" s="74">
        <v>8</v>
      </c>
      <c r="I44" s="74">
        <v>10</v>
      </c>
      <c r="J44" s="75"/>
      <c r="K44" s="78">
        <f>IF(ISBLANK(F44),"",COUNTIF(F44:J44,"&gt;=0"))</f>
        <v>3</v>
      </c>
      <c r="L44" s="79">
        <f>IF(ISBLANK(F44),"",IF(LEFT(F44)="-",1,0)+IF(LEFT(G44)="-",1,0)+IF(LEFT(H44)="-",1,0)+IF(LEFT(I44)="-",1,0)+IF(LEFT(J44)="-",1,0))</f>
        <v>1</v>
      </c>
      <c r="M44" s="78">
        <f t="shared" si="1"/>
        <v>1</v>
      </c>
      <c r="N44" s="79">
        <f t="shared" si="1"/>
      </c>
      <c r="O44" s="44"/>
    </row>
    <row r="45" spans="1:15" ht="12.75">
      <c r="A45" s="44"/>
      <c r="B45" s="80" t="s">
        <v>184</v>
      </c>
      <c r="C45" s="72">
        <f>IF(C39&gt;"",C39&amp;" / "&amp;C40,"")</f>
      </c>
      <c r="D45" s="72">
        <f>IF(G39&gt;"",G39&amp;" / "&amp;G40,"")</f>
      </c>
      <c r="E45" s="81"/>
      <c r="F45" s="74">
        <v>-6</v>
      </c>
      <c r="G45" s="74">
        <v>10</v>
      </c>
      <c r="H45" s="74">
        <v>-6</v>
      </c>
      <c r="I45" s="74">
        <v>9</v>
      </c>
      <c r="J45" s="75">
        <v>7</v>
      </c>
      <c r="K45" s="78">
        <f>IF(ISBLANK(F45),"",COUNTIF(F45:J45,"&gt;=0"))</f>
        <v>3</v>
      </c>
      <c r="L45" s="79">
        <f>IF(ISBLANK(F45),"",IF(LEFT(F45)="-",1,0)+IF(LEFT(G45)="-",1,0)+IF(LEFT(H45)="-",1,0)+IF(LEFT(I45)="-",1,0)+IF(LEFT(J45)="-",1,0))</f>
        <v>2</v>
      </c>
      <c r="M45" s="78">
        <f t="shared" si="1"/>
        <v>1</v>
      </c>
      <c r="N45" s="79">
        <f t="shared" si="1"/>
      </c>
      <c r="O45" s="44"/>
    </row>
    <row r="46" spans="1:15" ht="15">
      <c r="A46" s="44"/>
      <c r="B46" s="71" t="s">
        <v>185</v>
      </c>
      <c r="C46" s="187" t="str">
        <f>IF(C36&gt;"",C36&amp;" - "&amp;G37,"")</f>
        <v>Westerlund Samuel - Heikkilä Aleksi</v>
      </c>
      <c r="D46" s="187"/>
      <c r="E46" s="73"/>
      <c r="F46" s="74">
        <v>-10</v>
      </c>
      <c r="G46" s="74">
        <v>-7</v>
      </c>
      <c r="H46" s="74">
        <v>-4</v>
      </c>
      <c r="I46" s="74"/>
      <c r="J46" s="75"/>
      <c r="K46" s="78">
        <f>IF(ISBLANK(F46),"",COUNTIF(F46:J46,"&gt;=0"))</f>
        <v>0</v>
      </c>
      <c r="L46" s="79">
        <f>IF(ISBLANK(F46),"",IF(LEFT(F46)="-",1,0)+IF(LEFT(G46)="-",1,0)+IF(LEFT(H46)="-",1,0)+IF(LEFT(I46)="-",1,0)+IF(LEFT(J46)="-",1,0))</f>
        <v>3</v>
      </c>
      <c r="M46" s="78">
        <f t="shared" si="1"/>
      </c>
      <c r="N46" s="79">
        <f t="shared" si="1"/>
        <v>1</v>
      </c>
      <c r="O46" s="44"/>
    </row>
    <row r="47" spans="1:15" ht="15.75" thickBot="1">
      <c r="A47" s="44"/>
      <c r="B47" s="71" t="s">
        <v>186</v>
      </c>
      <c r="C47" s="187" t="str">
        <f>IF(C37&gt;"",C37&amp;" - "&amp;G36,"")</f>
        <v>Soini Jimmy - Ylinen Matias</v>
      </c>
      <c r="D47" s="187"/>
      <c r="E47" s="73"/>
      <c r="F47" s="74">
        <v>9</v>
      </c>
      <c r="G47" s="74">
        <v>7</v>
      </c>
      <c r="H47" s="74">
        <v>8</v>
      </c>
      <c r="I47" s="74"/>
      <c r="J47" s="75"/>
      <c r="K47" s="82">
        <f>IF(ISBLANK(F47),"",COUNTIF(F47:J47,"&gt;=0"))</f>
        <v>3</v>
      </c>
      <c r="L47" s="83">
        <f>IF(ISBLANK(F47),"",IF(LEFT(F47)="-",1,0)+IF(LEFT(G47)="-",1,0)+IF(LEFT(H47)="-",1,0)+IF(LEFT(I47)="-",1,0)+IF(LEFT(J47)="-",1,0))</f>
        <v>0</v>
      </c>
      <c r="M47" s="82">
        <f t="shared" si="1"/>
        <v>1</v>
      </c>
      <c r="N47" s="83">
        <f t="shared" si="1"/>
      </c>
      <c r="O47" s="44"/>
    </row>
    <row r="48" spans="1:15" ht="19.5" thickBot="1">
      <c r="A48" s="44"/>
      <c r="B48" s="84"/>
      <c r="C48" s="85"/>
      <c r="D48" s="85"/>
      <c r="E48" s="85"/>
      <c r="F48" s="86"/>
      <c r="G48" s="86"/>
      <c r="H48" s="87"/>
      <c r="I48" s="188" t="s">
        <v>187</v>
      </c>
      <c r="J48" s="188"/>
      <c r="K48" s="88">
        <f>COUNTIF(K43:K47,"=3")</f>
        <v>3</v>
      </c>
      <c r="L48" s="89">
        <f>COUNTIF(L43:L47,"=3")</f>
        <v>2</v>
      </c>
      <c r="M48" s="90">
        <f>SUM(M43:M47)</f>
        <v>3</v>
      </c>
      <c r="N48" s="91">
        <f>SUM(N43:N47)</f>
        <v>2</v>
      </c>
      <c r="O48" s="44"/>
    </row>
    <row r="49" spans="1:15" ht="15">
      <c r="A49" s="44"/>
      <c r="B49" s="92" t="s">
        <v>188</v>
      </c>
      <c r="C49" s="85"/>
      <c r="D49" s="85"/>
      <c r="E49" s="85"/>
      <c r="F49" s="85"/>
      <c r="G49" s="85"/>
      <c r="H49" s="85"/>
      <c r="I49" s="85"/>
      <c r="J49" s="85"/>
      <c r="K49" s="44"/>
      <c r="L49" s="44"/>
      <c r="M49" s="44"/>
      <c r="N49" s="55"/>
      <c r="O49" s="44"/>
    </row>
    <row r="50" spans="1:15" ht="15">
      <c r="A50" s="44"/>
      <c r="B50" s="93" t="s">
        <v>189</v>
      </c>
      <c r="C50" s="94"/>
      <c r="D50" s="95" t="s">
        <v>190</v>
      </c>
      <c r="E50" s="94"/>
      <c r="F50" s="95" t="s">
        <v>27</v>
      </c>
      <c r="G50" s="95"/>
      <c r="H50" s="96"/>
      <c r="I50" s="44"/>
      <c r="J50" s="189" t="s">
        <v>191</v>
      </c>
      <c r="K50" s="189"/>
      <c r="L50" s="189"/>
      <c r="M50" s="189"/>
      <c r="N50" s="190"/>
      <c r="O50" s="44"/>
    </row>
    <row r="51" spans="1:15" ht="21.75" thickBot="1">
      <c r="A51" s="44"/>
      <c r="B51" s="191"/>
      <c r="C51" s="192"/>
      <c r="D51" s="192"/>
      <c r="E51" s="97"/>
      <c r="F51" s="192"/>
      <c r="G51" s="192"/>
      <c r="H51" s="192"/>
      <c r="I51" s="192"/>
      <c r="J51" s="193" t="str">
        <f>IF(M48=3,C35,IF(N48=3,G35,""))</f>
        <v>MBF 2</v>
      </c>
      <c r="K51" s="193"/>
      <c r="L51" s="193"/>
      <c r="M51" s="193"/>
      <c r="N51" s="194"/>
      <c r="O51" s="44"/>
    </row>
    <row r="52" spans="1:15" ht="13.5" thickBot="1">
      <c r="A52" s="44"/>
      <c r="B52" s="98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100"/>
      <c r="O52" s="44"/>
    </row>
    <row r="55" ht="13.5" thickBot="1"/>
    <row r="56" spans="1:15" ht="12.75">
      <c r="A56" s="44"/>
      <c r="B56" s="45"/>
      <c r="C56" s="46"/>
      <c r="D56" s="46"/>
      <c r="E56" s="46"/>
      <c r="F56" s="47"/>
      <c r="G56" s="48" t="s">
        <v>164</v>
      </c>
      <c r="H56" s="46"/>
      <c r="I56" s="173"/>
      <c r="J56" s="173"/>
      <c r="K56" s="173"/>
      <c r="L56" s="173"/>
      <c r="M56" s="173"/>
      <c r="N56" s="174"/>
      <c r="O56" s="44"/>
    </row>
    <row r="57" spans="1:15" ht="12.75">
      <c r="A57" s="44"/>
      <c r="B57" s="49"/>
      <c r="C57" s="50" t="s">
        <v>165</v>
      </c>
      <c r="D57" s="50"/>
      <c r="E57" s="44"/>
      <c r="F57" s="51"/>
      <c r="G57" s="52" t="s">
        <v>166</v>
      </c>
      <c r="H57" s="53"/>
      <c r="I57" s="175"/>
      <c r="J57" s="175"/>
      <c r="K57" s="175"/>
      <c r="L57" s="175"/>
      <c r="M57" s="175"/>
      <c r="N57" s="176"/>
      <c r="O57" s="44"/>
    </row>
    <row r="58" spans="1:15" ht="15.75">
      <c r="A58" s="44"/>
      <c r="B58" s="49"/>
      <c r="C58" s="54" t="s">
        <v>167</v>
      </c>
      <c r="D58" s="54"/>
      <c r="E58" s="44"/>
      <c r="F58" s="51"/>
      <c r="G58" s="52" t="s">
        <v>168</v>
      </c>
      <c r="H58" s="53"/>
      <c r="I58" s="175"/>
      <c r="J58" s="175"/>
      <c r="K58" s="175"/>
      <c r="L58" s="175"/>
      <c r="M58" s="175"/>
      <c r="N58" s="176"/>
      <c r="O58" s="44"/>
    </row>
    <row r="59" spans="1:15" ht="15.75">
      <c r="A59" s="44"/>
      <c r="B59" s="49"/>
      <c r="C59" s="44" t="s">
        <v>169</v>
      </c>
      <c r="D59" s="54"/>
      <c r="E59" s="44"/>
      <c r="F59" s="51"/>
      <c r="G59" s="52" t="s">
        <v>170</v>
      </c>
      <c r="H59" s="53"/>
      <c r="I59" s="175"/>
      <c r="J59" s="175"/>
      <c r="K59" s="175"/>
      <c r="L59" s="175"/>
      <c r="M59" s="175"/>
      <c r="N59" s="176"/>
      <c r="O59" s="44"/>
    </row>
    <row r="60" spans="1:15" ht="13.5" thickBot="1">
      <c r="A60" s="44"/>
      <c r="B60" s="49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55"/>
      <c r="O60" s="44"/>
    </row>
    <row r="61" spans="1:15" ht="12.75">
      <c r="A61" s="44"/>
      <c r="B61" s="56" t="s">
        <v>171</v>
      </c>
      <c r="C61" s="177" t="s">
        <v>72</v>
      </c>
      <c r="D61" s="177"/>
      <c r="E61" s="57"/>
      <c r="F61" s="58" t="s">
        <v>172</v>
      </c>
      <c r="G61" s="177" t="s">
        <v>66</v>
      </c>
      <c r="H61" s="177"/>
      <c r="I61" s="177"/>
      <c r="J61" s="177"/>
      <c r="K61" s="177"/>
      <c r="L61" s="177"/>
      <c r="M61" s="177"/>
      <c r="N61" s="178"/>
      <c r="O61" s="44"/>
    </row>
    <row r="62" spans="1:15" ht="15">
      <c r="A62" s="44"/>
      <c r="B62" s="59" t="s">
        <v>173</v>
      </c>
      <c r="C62" s="179" t="s">
        <v>47</v>
      </c>
      <c r="D62" s="179"/>
      <c r="E62" s="60"/>
      <c r="F62" s="61" t="s">
        <v>174</v>
      </c>
      <c r="G62" s="179" t="s">
        <v>45</v>
      </c>
      <c r="H62" s="179"/>
      <c r="I62" s="179"/>
      <c r="J62" s="179"/>
      <c r="K62" s="179"/>
      <c r="L62" s="179"/>
      <c r="M62" s="179"/>
      <c r="N62" s="180"/>
      <c r="O62" s="44"/>
    </row>
    <row r="63" spans="1:15" ht="15">
      <c r="A63" s="44"/>
      <c r="B63" s="59" t="s">
        <v>175</v>
      </c>
      <c r="C63" s="179" t="s">
        <v>19</v>
      </c>
      <c r="D63" s="179"/>
      <c r="E63" s="60"/>
      <c r="F63" s="61" t="s">
        <v>176</v>
      </c>
      <c r="G63" s="179" t="s">
        <v>40</v>
      </c>
      <c r="H63" s="179"/>
      <c r="I63" s="179"/>
      <c r="J63" s="179"/>
      <c r="K63" s="179"/>
      <c r="L63" s="179"/>
      <c r="M63" s="179"/>
      <c r="N63" s="180"/>
      <c r="O63" s="44"/>
    </row>
    <row r="64" spans="1:15" ht="12.75">
      <c r="A64" s="44"/>
      <c r="B64" s="181" t="s">
        <v>177</v>
      </c>
      <c r="C64" s="182"/>
      <c r="D64" s="182"/>
      <c r="E64" s="62"/>
      <c r="F64" s="182" t="s">
        <v>177</v>
      </c>
      <c r="G64" s="182"/>
      <c r="H64" s="182"/>
      <c r="I64" s="182"/>
      <c r="J64" s="182"/>
      <c r="K64" s="182"/>
      <c r="L64" s="182"/>
      <c r="M64" s="182"/>
      <c r="N64" s="183"/>
      <c r="O64" s="44"/>
    </row>
    <row r="65" spans="1:15" ht="12.75">
      <c r="A65" s="44"/>
      <c r="B65" s="63" t="s">
        <v>178</v>
      </c>
      <c r="C65" s="179"/>
      <c r="D65" s="179"/>
      <c r="E65" s="60"/>
      <c r="F65" s="64" t="s">
        <v>178</v>
      </c>
      <c r="G65" s="179"/>
      <c r="H65" s="179"/>
      <c r="I65" s="179"/>
      <c r="J65" s="179"/>
      <c r="K65" s="179"/>
      <c r="L65" s="179"/>
      <c r="M65" s="179"/>
      <c r="N65" s="180"/>
      <c r="O65" s="44"/>
    </row>
    <row r="66" spans="1:15" ht="13.5" thickBot="1">
      <c r="A66" s="44"/>
      <c r="B66" s="65" t="s">
        <v>178</v>
      </c>
      <c r="C66" s="184"/>
      <c r="D66" s="184"/>
      <c r="E66" s="66"/>
      <c r="F66" s="67" t="s">
        <v>178</v>
      </c>
      <c r="G66" s="184"/>
      <c r="H66" s="184"/>
      <c r="I66" s="184"/>
      <c r="J66" s="184"/>
      <c r="K66" s="184"/>
      <c r="L66" s="184"/>
      <c r="M66" s="184"/>
      <c r="N66" s="185"/>
      <c r="O66" s="44"/>
    </row>
    <row r="67" spans="1:15" ht="12.75">
      <c r="A67" s="44"/>
      <c r="B67" s="49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55"/>
      <c r="O67" s="44"/>
    </row>
    <row r="68" spans="1:15" ht="13.5" thickBot="1">
      <c r="A68" s="44"/>
      <c r="B68" s="68" t="s">
        <v>179</v>
      </c>
      <c r="C68" s="44"/>
      <c r="D68" s="44"/>
      <c r="E68" s="44"/>
      <c r="F68" s="69">
        <v>1</v>
      </c>
      <c r="G68" s="69">
        <v>2</v>
      </c>
      <c r="H68" s="69">
        <v>3</v>
      </c>
      <c r="I68" s="69">
        <v>4</v>
      </c>
      <c r="J68" s="69">
        <v>5</v>
      </c>
      <c r="K68" s="186" t="s">
        <v>6</v>
      </c>
      <c r="L68" s="186"/>
      <c r="M68" s="69" t="s">
        <v>180</v>
      </c>
      <c r="N68" s="70" t="s">
        <v>181</v>
      </c>
      <c r="O68" s="44"/>
    </row>
    <row r="69" spans="1:15" ht="15">
      <c r="A69" s="44"/>
      <c r="B69" s="71" t="s">
        <v>182</v>
      </c>
      <c r="C69" s="187" t="str">
        <f>IF(C62&gt;"",C62&amp;" - "&amp;G62,"")</f>
        <v>Soini Jimmy - Räsänen Joona</v>
      </c>
      <c r="D69" s="187"/>
      <c r="E69" s="73"/>
      <c r="F69" s="74">
        <v>-6</v>
      </c>
      <c r="G69" s="74">
        <v>-5</v>
      </c>
      <c r="H69" s="74">
        <v>-6</v>
      </c>
      <c r="I69" s="74"/>
      <c r="J69" s="75"/>
      <c r="K69" s="76">
        <f>IF(ISBLANK(F69),"",COUNTIF(F69:J69,"&gt;=0"))</f>
        <v>0</v>
      </c>
      <c r="L69" s="77">
        <f>IF(ISBLANK(F69),"",IF(LEFT(F69)="-",1,0)+IF(LEFT(G69)="-",1,0)+IF(LEFT(H69)="-",1,0)+IF(LEFT(I69)="-",1,0)+IF(LEFT(J69)="-",1,0))</f>
        <v>3</v>
      </c>
      <c r="M69" s="76">
        <f aca="true" t="shared" si="2" ref="M69:N73">IF(K69=3,1,"")</f>
      </c>
      <c r="N69" s="77">
        <f t="shared" si="2"/>
        <v>1</v>
      </c>
      <c r="O69" s="44"/>
    </row>
    <row r="70" spans="1:15" ht="15">
      <c r="A70" s="44"/>
      <c r="B70" s="71" t="s">
        <v>183</v>
      </c>
      <c r="C70" s="187" t="str">
        <f>IF(C63&gt;"",C63&amp;" - "&amp;G63,"")</f>
        <v>Westerlund Samuel - Penttilä Turo</v>
      </c>
      <c r="D70" s="187"/>
      <c r="E70" s="73"/>
      <c r="F70" s="74">
        <v>-2</v>
      </c>
      <c r="G70" s="74">
        <v>-6</v>
      </c>
      <c r="H70" s="74">
        <v>-8</v>
      </c>
      <c r="I70" s="74"/>
      <c r="J70" s="75"/>
      <c r="K70" s="78">
        <f>IF(ISBLANK(F70),"",COUNTIF(F70:J70,"&gt;=0"))</f>
        <v>0</v>
      </c>
      <c r="L70" s="79">
        <f>IF(ISBLANK(F70),"",IF(LEFT(F70)="-",1,0)+IF(LEFT(G70)="-",1,0)+IF(LEFT(H70)="-",1,0)+IF(LEFT(I70)="-",1,0)+IF(LEFT(J70)="-",1,0))</f>
        <v>3</v>
      </c>
      <c r="M70" s="78">
        <f t="shared" si="2"/>
      </c>
      <c r="N70" s="79">
        <f t="shared" si="2"/>
        <v>1</v>
      </c>
      <c r="O70" s="44"/>
    </row>
    <row r="71" spans="1:15" ht="12.75">
      <c r="A71" s="44"/>
      <c r="B71" s="80" t="s">
        <v>184</v>
      </c>
      <c r="C71" s="72">
        <f>IF(C65&gt;"",C65&amp;" / "&amp;C66,"")</f>
      </c>
      <c r="D71" s="72">
        <f>IF(G65&gt;"",G65&amp;" / "&amp;G66,"")</f>
      </c>
      <c r="E71" s="81"/>
      <c r="F71" s="74">
        <v>-5</v>
      </c>
      <c r="G71" s="74">
        <v>-4</v>
      </c>
      <c r="H71" s="74">
        <v>-3</v>
      </c>
      <c r="I71" s="74"/>
      <c r="J71" s="75"/>
      <c r="K71" s="78">
        <f>IF(ISBLANK(F71),"",COUNTIF(F71:J71,"&gt;=0"))</f>
        <v>0</v>
      </c>
      <c r="L71" s="79">
        <f>IF(ISBLANK(F71),"",IF(LEFT(F71)="-",1,0)+IF(LEFT(G71)="-",1,0)+IF(LEFT(H71)="-",1,0)+IF(LEFT(I71)="-",1,0)+IF(LEFT(J71)="-",1,0))</f>
        <v>3</v>
      </c>
      <c r="M71" s="78">
        <f t="shared" si="2"/>
      </c>
      <c r="N71" s="79">
        <f t="shared" si="2"/>
        <v>1</v>
      </c>
      <c r="O71" s="44"/>
    </row>
    <row r="72" spans="1:15" ht="15">
      <c r="A72" s="44"/>
      <c r="B72" s="71" t="s">
        <v>185</v>
      </c>
      <c r="C72" s="187" t="str">
        <f>IF(C62&gt;"",C62&amp;" - "&amp;G63,"")</f>
        <v>Soini Jimmy - Penttilä Turo</v>
      </c>
      <c r="D72" s="187"/>
      <c r="E72" s="73"/>
      <c r="F72" s="74"/>
      <c r="G72" s="74"/>
      <c r="H72" s="74"/>
      <c r="I72" s="74"/>
      <c r="J72" s="75"/>
      <c r="K72" s="78">
        <f>IF(ISBLANK(F72),"",COUNTIF(F72:J72,"&gt;=0"))</f>
      </c>
      <c r="L72" s="79">
        <f>IF(ISBLANK(F72),"",IF(LEFT(F72)="-",1,0)+IF(LEFT(G72)="-",1,0)+IF(LEFT(H72)="-",1,0)+IF(LEFT(I72)="-",1,0)+IF(LEFT(J72)="-",1,0))</f>
      </c>
      <c r="M72" s="78">
        <f t="shared" si="2"/>
      </c>
      <c r="N72" s="79">
        <f t="shared" si="2"/>
      </c>
      <c r="O72" s="44"/>
    </row>
    <row r="73" spans="1:15" ht="15.75" thickBot="1">
      <c r="A73" s="44"/>
      <c r="B73" s="71" t="s">
        <v>186</v>
      </c>
      <c r="C73" s="187" t="str">
        <f>IF(C63&gt;"",C63&amp;" - "&amp;G62,"")</f>
        <v>Westerlund Samuel - Räsänen Joona</v>
      </c>
      <c r="D73" s="187"/>
      <c r="E73" s="73"/>
      <c r="F73" s="74"/>
      <c r="G73" s="74"/>
      <c r="H73" s="74"/>
      <c r="I73" s="74"/>
      <c r="J73" s="75"/>
      <c r="K73" s="82">
        <f>IF(ISBLANK(F73),"",COUNTIF(F73:J73,"&gt;=0"))</f>
      </c>
      <c r="L73" s="83">
        <f>IF(ISBLANK(F73),"",IF(LEFT(F73)="-",1,0)+IF(LEFT(G73)="-",1,0)+IF(LEFT(H73)="-",1,0)+IF(LEFT(I73)="-",1,0)+IF(LEFT(J73)="-",1,0))</f>
      </c>
      <c r="M73" s="82">
        <f t="shared" si="2"/>
      </c>
      <c r="N73" s="83">
        <f t="shared" si="2"/>
      </c>
      <c r="O73" s="44"/>
    </row>
    <row r="74" spans="1:15" ht="19.5" thickBot="1">
      <c r="A74" s="44"/>
      <c r="B74" s="84"/>
      <c r="C74" s="85"/>
      <c r="D74" s="85"/>
      <c r="E74" s="85"/>
      <c r="F74" s="86"/>
      <c r="G74" s="86"/>
      <c r="H74" s="87"/>
      <c r="I74" s="188" t="s">
        <v>187</v>
      </c>
      <c r="J74" s="188"/>
      <c r="K74" s="88">
        <f>COUNTIF(K69:K73,"=3")</f>
        <v>0</v>
      </c>
      <c r="L74" s="89">
        <f>COUNTIF(L69:L73,"=3")</f>
        <v>3</v>
      </c>
      <c r="M74" s="90">
        <f>SUM(M69:M73)</f>
        <v>0</v>
      </c>
      <c r="N74" s="91">
        <f>SUM(N69:N73)</f>
        <v>3</v>
      </c>
      <c r="O74" s="44"/>
    </row>
    <row r="75" spans="1:15" ht="15">
      <c r="A75" s="44"/>
      <c r="B75" s="92" t="s">
        <v>188</v>
      </c>
      <c r="C75" s="85"/>
      <c r="D75" s="85"/>
      <c r="E75" s="85"/>
      <c r="F75" s="85"/>
      <c r="G75" s="85"/>
      <c r="H75" s="85"/>
      <c r="I75" s="85"/>
      <c r="J75" s="85"/>
      <c r="K75" s="44"/>
      <c r="L75" s="44"/>
      <c r="M75" s="44"/>
      <c r="N75" s="55"/>
      <c r="O75" s="44"/>
    </row>
    <row r="76" spans="1:15" ht="15">
      <c r="A76" s="44"/>
      <c r="B76" s="93" t="s">
        <v>189</v>
      </c>
      <c r="C76" s="94"/>
      <c r="D76" s="95" t="s">
        <v>190</v>
      </c>
      <c r="E76" s="94"/>
      <c r="F76" s="95" t="s">
        <v>27</v>
      </c>
      <c r="G76" s="95"/>
      <c r="H76" s="96"/>
      <c r="I76" s="44"/>
      <c r="J76" s="189" t="s">
        <v>191</v>
      </c>
      <c r="K76" s="189"/>
      <c r="L76" s="189"/>
      <c r="M76" s="189"/>
      <c r="N76" s="190"/>
      <c r="O76" s="44"/>
    </row>
    <row r="77" spans="1:15" ht="21.75" thickBot="1">
      <c r="A77" s="44"/>
      <c r="B77" s="191"/>
      <c r="C77" s="192"/>
      <c r="D77" s="192"/>
      <c r="E77" s="97"/>
      <c r="F77" s="192"/>
      <c r="G77" s="192"/>
      <c r="H77" s="192"/>
      <c r="I77" s="192"/>
      <c r="J77" s="193" t="str">
        <f>IF(M74=3,C61,IF(N74=3,G61,""))</f>
        <v>HIK 1</v>
      </c>
      <c r="K77" s="193"/>
      <c r="L77" s="193"/>
      <c r="M77" s="193"/>
      <c r="N77" s="194"/>
      <c r="O77" s="44"/>
    </row>
    <row r="78" spans="1:15" ht="13.5" thickBot="1">
      <c r="A78" s="44"/>
      <c r="B78" s="98"/>
      <c r="C78" s="99"/>
      <c r="D78" s="99"/>
      <c r="E78" s="99"/>
      <c r="F78" s="99"/>
      <c r="G78" s="99"/>
      <c r="H78" s="99"/>
      <c r="I78" s="99"/>
      <c r="J78" s="99"/>
      <c r="K78" s="99"/>
      <c r="L78" s="99"/>
      <c r="M78" s="99"/>
      <c r="N78" s="100"/>
      <c r="O78" s="44"/>
    </row>
    <row r="81" ht="13.5" thickBot="1"/>
    <row r="82" spans="1:15" ht="12.75">
      <c r="A82" s="44"/>
      <c r="B82" s="45"/>
      <c r="C82" s="46"/>
      <c r="D82" s="46"/>
      <c r="E82" s="46"/>
      <c r="F82" s="47"/>
      <c r="G82" s="48" t="s">
        <v>164</v>
      </c>
      <c r="H82" s="46"/>
      <c r="I82" s="173"/>
      <c r="J82" s="173"/>
      <c r="K82" s="173"/>
      <c r="L82" s="173"/>
      <c r="M82" s="173"/>
      <c r="N82" s="174"/>
      <c r="O82" s="44"/>
    </row>
    <row r="83" spans="1:15" ht="12.75">
      <c r="A83" s="44"/>
      <c r="B83" s="49"/>
      <c r="C83" s="50" t="s">
        <v>165</v>
      </c>
      <c r="D83" s="50"/>
      <c r="E83" s="44"/>
      <c r="F83" s="51"/>
      <c r="G83" s="52" t="s">
        <v>166</v>
      </c>
      <c r="H83" s="53"/>
      <c r="I83" s="175"/>
      <c r="J83" s="175"/>
      <c r="K83" s="175"/>
      <c r="L83" s="175"/>
      <c r="M83" s="175"/>
      <c r="N83" s="176"/>
      <c r="O83" s="44"/>
    </row>
    <row r="84" spans="1:15" ht="15.75">
      <c r="A84" s="44"/>
      <c r="B84" s="49"/>
      <c r="C84" s="54" t="s">
        <v>167</v>
      </c>
      <c r="D84" s="54"/>
      <c r="E84" s="44"/>
      <c r="F84" s="51"/>
      <c r="G84" s="52" t="s">
        <v>168</v>
      </c>
      <c r="H84" s="53"/>
      <c r="I84" s="175"/>
      <c r="J84" s="175"/>
      <c r="K84" s="175"/>
      <c r="L84" s="175"/>
      <c r="M84" s="175"/>
      <c r="N84" s="176"/>
      <c r="O84" s="44"/>
    </row>
    <row r="85" spans="1:15" ht="15.75">
      <c r="A85" s="44"/>
      <c r="B85" s="49"/>
      <c r="C85" s="44" t="s">
        <v>169</v>
      </c>
      <c r="D85" s="54"/>
      <c r="E85" s="44"/>
      <c r="F85" s="51"/>
      <c r="G85" s="52" t="s">
        <v>170</v>
      </c>
      <c r="H85" s="53"/>
      <c r="I85" s="175"/>
      <c r="J85" s="175"/>
      <c r="K85" s="175"/>
      <c r="L85" s="175"/>
      <c r="M85" s="175"/>
      <c r="N85" s="176"/>
      <c r="O85" s="44"/>
    </row>
    <row r="86" spans="1:15" ht="13.5" thickBot="1">
      <c r="A86" s="44"/>
      <c r="B86" s="49"/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55"/>
      <c r="O86" s="44"/>
    </row>
    <row r="87" spans="1:15" ht="12.75">
      <c r="A87" s="44"/>
      <c r="B87" s="56" t="s">
        <v>171</v>
      </c>
      <c r="C87" s="177" t="s">
        <v>70</v>
      </c>
      <c r="D87" s="177"/>
      <c r="E87" s="57"/>
      <c r="F87" s="58" t="s">
        <v>172</v>
      </c>
      <c r="G87" s="177" t="s">
        <v>68</v>
      </c>
      <c r="H87" s="177"/>
      <c r="I87" s="177"/>
      <c r="J87" s="177"/>
      <c r="K87" s="177"/>
      <c r="L87" s="177"/>
      <c r="M87" s="177"/>
      <c r="N87" s="178"/>
      <c r="O87" s="44"/>
    </row>
    <row r="88" spans="1:15" ht="15">
      <c r="A88" s="44"/>
      <c r="B88" s="59" t="s">
        <v>173</v>
      </c>
      <c r="C88" s="179" t="s">
        <v>13</v>
      </c>
      <c r="D88" s="179"/>
      <c r="E88" s="60"/>
      <c r="F88" s="61" t="s">
        <v>174</v>
      </c>
      <c r="G88" s="179" t="s">
        <v>52</v>
      </c>
      <c r="H88" s="179"/>
      <c r="I88" s="179"/>
      <c r="J88" s="179"/>
      <c r="K88" s="179"/>
      <c r="L88" s="179"/>
      <c r="M88" s="179"/>
      <c r="N88" s="180"/>
      <c r="O88" s="44"/>
    </row>
    <row r="89" spans="1:15" ht="15">
      <c r="A89" s="44"/>
      <c r="B89" s="59" t="s">
        <v>175</v>
      </c>
      <c r="C89" s="179" t="s">
        <v>42</v>
      </c>
      <c r="D89" s="179"/>
      <c r="E89" s="60"/>
      <c r="F89" s="61" t="s">
        <v>176</v>
      </c>
      <c r="G89" s="179" t="s">
        <v>46</v>
      </c>
      <c r="H89" s="179"/>
      <c r="I89" s="179"/>
      <c r="J89" s="179"/>
      <c r="K89" s="179"/>
      <c r="L89" s="179"/>
      <c r="M89" s="179"/>
      <c r="N89" s="180"/>
      <c r="O89" s="44"/>
    </row>
    <row r="90" spans="1:15" ht="12.75">
      <c r="A90" s="44"/>
      <c r="B90" s="181" t="s">
        <v>177</v>
      </c>
      <c r="C90" s="182"/>
      <c r="D90" s="182"/>
      <c r="E90" s="62"/>
      <c r="F90" s="182" t="s">
        <v>177</v>
      </c>
      <c r="G90" s="182"/>
      <c r="H90" s="182"/>
      <c r="I90" s="182"/>
      <c r="J90" s="182"/>
      <c r="K90" s="182"/>
      <c r="L90" s="182"/>
      <c r="M90" s="182"/>
      <c r="N90" s="183"/>
      <c r="O90" s="44"/>
    </row>
    <row r="91" spans="1:15" ht="12.75">
      <c r="A91" s="44"/>
      <c r="B91" s="63" t="s">
        <v>178</v>
      </c>
      <c r="C91" s="179"/>
      <c r="D91" s="179"/>
      <c r="E91" s="60"/>
      <c r="F91" s="64" t="s">
        <v>178</v>
      </c>
      <c r="G91" s="179"/>
      <c r="H91" s="179"/>
      <c r="I91" s="179"/>
      <c r="J91" s="179"/>
      <c r="K91" s="179"/>
      <c r="L91" s="179"/>
      <c r="M91" s="179"/>
      <c r="N91" s="180"/>
      <c r="O91" s="44"/>
    </row>
    <row r="92" spans="1:15" ht="13.5" thickBot="1">
      <c r="A92" s="44"/>
      <c r="B92" s="65" t="s">
        <v>178</v>
      </c>
      <c r="C92" s="184"/>
      <c r="D92" s="184"/>
      <c r="E92" s="66"/>
      <c r="F92" s="67" t="s">
        <v>178</v>
      </c>
      <c r="G92" s="184"/>
      <c r="H92" s="184"/>
      <c r="I92" s="184"/>
      <c r="J92" s="184"/>
      <c r="K92" s="184"/>
      <c r="L92" s="184"/>
      <c r="M92" s="184"/>
      <c r="N92" s="185"/>
      <c r="O92" s="44"/>
    </row>
    <row r="93" spans="1:15" ht="12.75">
      <c r="A93" s="44"/>
      <c r="B93" s="49"/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55"/>
      <c r="O93" s="44"/>
    </row>
    <row r="94" spans="1:15" ht="13.5" thickBot="1">
      <c r="A94" s="44"/>
      <c r="B94" s="68" t="s">
        <v>179</v>
      </c>
      <c r="C94" s="44"/>
      <c r="D94" s="44"/>
      <c r="E94" s="44"/>
      <c r="F94" s="69">
        <v>1</v>
      </c>
      <c r="G94" s="69">
        <v>2</v>
      </c>
      <c r="H94" s="69">
        <v>3</v>
      </c>
      <c r="I94" s="69">
        <v>4</v>
      </c>
      <c r="J94" s="69">
        <v>5</v>
      </c>
      <c r="K94" s="186" t="s">
        <v>6</v>
      </c>
      <c r="L94" s="186"/>
      <c r="M94" s="69" t="s">
        <v>180</v>
      </c>
      <c r="N94" s="70" t="s">
        <v>181</v>
      </c>
      <c r="O94" s="44"/>
    </row>
    <row r="95" spans="1:15" ht="15">
      <c r="A95" s="44"/>
      <c r="B95" s="71" t="s">
        <v>182</v>
      </c>
      <c r="C95" s="187" t="str">
        <f>IF(C88&gt;"",C88&amp;" - "&amp;G88,"")</f>
        <v>Neitola Patrik - Ylinen Matias</v>
      </c>
      <c r="D95" s="187"/>
      <c r="E95" s="73"/>
      <c r="F95" s="74">
        <v>-6</v>
      </c>
      <c r="G95" s="74">
        <v>10</v>
      </c>
      <c r="H95" s="74">
        <v>-9</v>
      </c>
      <c r="I95" s="74">
        <v>8</v>
      </c>
      <c r="J95" s="75">
        <v>6</v>
      </c>
      <c r="K95" s="76">
        <f>IF(ISBLANK(F95),"",COUNTIF(F95:J95,"&gt;=0"))</f>
        <v>3</v>
      </c>
      <c r="L95" s="77">
        <f>IF(ISBLANK(F95),"",IF(LEFT(F95)="-",1,0)+IF(LEFT(G95)="-",1,0)+IF(LEFT(H95)="-",1,0)+IF(LEFT(I95)="-",1,0)+IF(LEFT(J95)="-",1,0))</f>
        <v>2</v>
      </c>
      <c r="M95" s="76">
        <f aca="true" t="shared" si="3" ref="M95:N99">IF(K95=3,1,"")</f>
        <v>1</v>
      </c>
      <c r="N95" s="77">
        <f t="shared" si="3"/>
      </c>
      <c r="O95" s="44"/>
    </row>
    <row r="96" spans="1:15" ht="15">
      <c r="A96" s="44"/>
      <c r="B96" s="71" t="s">
        <v>183</v>
      </c>
      <c r="C96" s="187" t="str">
        <f>IF(C89&gt;"",C89&amp;" - "&amp;G89,"")</f>
        <v>Sarajärvi Konsta - Heikkilä Aleksi</v>
      </c>
      <c r="D96" s="187"/>
      <c r="E96" s="73"/>
      <c r="F96" s="74">
        <v>-9</v>
      </c>
      <c r="G96" s="74">
        <v>-7</v>
      </c>
      <c r="H96" s="74">
        <v>-5</v>
      </c>
      <c r="I96" s="74"/>
      <c r="J96" s="75"/>
      <c r="K96" s="78">
        <f>IF(ISBLANK(F96),"",COUNTIF(F96:J96,"&gt;=0"))</f>
        <v>0</v>
      </c>
      <c r="L96" s="79">
        <f>IF(ISBLANK(F96),"",IF(LEFT(F96)="-",1,0)+IF(LEFT(G96)="-",1,0)+IF(LEFT(H96)="-",1,0)+IF(LEFT(I96)="-",1,0)+IF(LEFT(J96)="-",1,0))</f>
        <v>3</v>
      </c>
      <c r="M96" s="78">
        <f t="shared" si="3"/>
      </c>
      <c r="N96" s="79">
        <f t="shared" si="3"/>
        <v>1</v>
      </c>
      <c r="O96" s="44"/>
    </row>
    <row r="97" spans="1:15" ht="12.75">
      <c r="A97" s="44"/>
      <c r="B97" s="80" t="s">
        <v>184</v>
      </c>
      <c r="C97" s="72">
        <f>IF(C91&gt;"",C91&amp;" / "&amp;C92,"")</f>
      </c>
      <c r="D97" s="72">
        <f>IF(G91&gt;"",G91&amp;" / "&amp;G92,"")</f>
      </c>
      <c r="E97" s="81"/>
      <c r="F97" s="74">
        <v>-9</v>
      </c>
      <c r="G97" s="74">
        <v>-8</v>
      </c>
      <c r="H97" s="74">
        <v>-4</v>
      </c>
      <c r="I97" s="74"/>
      <c r="J97" s="75"/>
      <c r="K97" s="78">
        <f>IF(ISBLANK(F97),"",COUNTIF(F97:J97,"&gt;=0"))</f>
        <v>0</v>
      </c>
      <c r="L97" s="79">
        <f>IF(ISBLANK(F97),"",IF(LEFT(F97)="-",1,0)+IF(LEFT(G97)="-",1,0)+IF(LEFT(H97)="-",1,0)+IF(LEFT(I97)="-",1,0)+IF(LEFT(J97)="-",1,0))</f>
        <v>3</v>
      </c>
      <c r="M97" s="78">
        <f t="shared" si="3"/>
      </c>
      <c r="N97" s="79">
        <f t="shared" si="3"/>
        <v>1</v>
      </c>
      <c r="O97" s="44"/>
    </row>
    <row r="98" spans="1:15" ht="15">
      <c r="A98" s="44"/>
      <c r="B98" s="71" t="s">
        <v>185</v>
      </c>
      <c r="C98" s="187" t="str">
        <f>IF(C88&gt;"",C88&amp;" - "&amp;G89,"")</f>
        <v>Neitola Patrik - Heikkilä Aleksi</v>
      </c>
      <c r="D98" s="187"/>
      <c r="E98" s="73"/>
      <c r="F98" s="74">
        <v>-8</v>
      </c>
      <c r="G98" s="74">
        <v>5</v>
      </c>
      <c r="H98" s="74">
        <v>8</v>
      </c>
      <c r="I98" s="74">
        <v>-6</v>
      </c>
      <c r="J98" s="75">
        <v>-9</v>
      </c>
      <c r="K98" s="78">
        <f>IF(ISBLANK(F98),"",COUNTIF(F98:J98,"&gt;=0"))</f>
        <v>2</v>
      </c>
      <c r="L98" s="79">
        <f>IF(ISBLANK(F98),"",IF(LEFT(F98)="-",1,0)+IF(LEFT(G98)="-",1,0)+IF(LEFT(H98)="-",1,0)+IF(LEFT(I98)="-",1,0)+IF(LEFT(J98)="-",1,0))</f>
        <v>3</v>
      </c>
      <c r="M98" s="78">
        <f t="shared" si="3"/>
      </c>
      <c r="N98" s="79">
        <f t="shared" si="3"/>
        <v>1</v>
      </c>
      <c r="O98" s="44"/>
    </row>
    <row r="99" spans="1:15" ht="15.75" thickBot="1">
      <c r="A99" s="44"/>
      <c r="B99" s="71" t="s">
        <v>186</v>
      </c>
      <c r="C99" s="187" t="str">
        <f>IF(C89&gt;"",C89&amp;" - "&amp;G88,"")</f>
        <v>Sarajärvi Konsta - Ylinen Matias</v>
      </c>
      <c r="D99" s="187"/>
      <c r="E99" s="73"/>
      <c r="F99" s="74"/>
      <c r="G99" s="74"/>
      <c r="H99" s="74"/>
      <c r="I99" s="74"/>
      <c r="J99" s="75"/>
      <c r="K99" s="82">
        <f>IF(ISBLANK(F99),"",COUNTIF(F99:J99,"&gt;=0"))</f>
      </c>
      <c r="L99" s="83">
        <f>IF(ISBLANK(F99),"",IF(LEFT(F99)="-",1,0)+IF(LEFT(G99)="-",1,0)+IF(LEFT(H99)="-",1,0)+IF(LEFT(I99)="-",1,0)+IF(LEFT(J99)="-",1,0))</f>
      </c>
      <c r="M99" s="82">
        <f t="shared" si="3"/>
      </c>
      <c r="N99" s="83">
        <f t="shared" si="3"/>
      </c>
      <c r="O99" s="44"/>
    </row>
    <row r="100" spans="1:15" ht="19.5" thickBot="1">
      <c r="A100" s="44"/>
      <c r="B100" s="84"/>
      <c r="C100" s="85"/>
      <c r="D100" s="85"/>
      <c r="E100" s="85"/>
      <c r="F100" s="86"/>
      <c r="G100" s="86"/>
      <c r="H100" s="87"/>
      <c r="I100" s="188" t="s">
        <v>187</v>
      </c>
      <c r="J100" s="188"/>
      <c r="K100" s="88">
        <f>COUNTIF(K95:K99,"=3")</f>
        <v>1</v>
      </c>
      <c r="L100" s="89">
        <f>COUNTIF(L95:L99,"=3")</f>
        <v>3</v>
      </c>
      <c r="M100" s="90">
        <f>SUM(M95:M99)</f>
        <v>1</v>
      </c>
      <c r="N100" s="91">
        <f>SUM(N95:N99)</f>
        <v>3</v>
      </c>
      <c r="O100" s="44"/>
    </row>
    <row r="101" spans="1:15" ht="15">
      <c r="A101" s="44"/>
      <c r="B101" s="92" t="s">
        <v>188</v>
      </c>
      <c r="C101" s="85"/>
      <c r="D101" s="85"/>
      <c r="E101" s="85"/>
      <c r="F101" s="85"/>
      <c r="G101" s="85"/>
      <c r="H101" s="85"/>
      <c r="I101" s="85"/>
      <c r="J101" s="85"/>
      <c r="K101" s="44"/>
      <c r="L101" s="44"/>
      <c r="M101" s="44"/>
      <c r="N101" s="55"/>
      <c r="O101" s="44"/>
    </row>
    <row r="102" spans="1:15" ht="15">
      <c r="A102" s="44"/>
      <c r="B102" s="93" t="s">
        <v>189</v>
      </c>
      <c r="C102" s="94"/>
      <c r="D102" s="95" t="s">
        <v>190</v>
      </c>
      <c r="E102" s="94"/>
      <c r="F102" s="95" t="s">
        <v>27</v>
      </c>
      <c r="G102" s="95"/>
      <c r="H102" s="96"/>
      <c r="I102" s="44"/>
      <c r="J102" s="189" t="s">
        <v>191</v>
      </c>
      <c r="K102" s="189"/>
      <c r="L102" s="189"/>
      <c r="M102" s="189"/>
      <c r="N102" s="190"/>
      <c r="O102" s="44"/>
    </row>
    <row r="103" spans="1:15" ht="21.75" thickBot="1">
      <c r="A103" s="44"/>
      <c r="B103" s="191"/>
      <c r="C103" s="192"/>
      <c r="D103" s="192"/>
      <c r="E103" s="97"/>
      <c r="F103" s="192"/>
      <c r="G103" s="192"/>
      <c r="H103" s="192"/>
      <c r="I103" s="192"/>
      <c r="J103" s="193" t="str">
        <f>IF(M100=3,C87,IF(N100=3,G87,""))</f>
        <v>PT_Espoo 2</v>
      </c>
      <c r="K103" s="193"/>
      <c r="L103" s="193"/>
      <c r="M103" s="193"/>
      <c r="N103" s="194"/>
      <c r="O103" s="44"/>
    </row>
    <row r="104" spans="1:15" ht="13.5" thickBot="1">
      <c r="A104" s="44"/>
      <c r="B104" s="98"/>
      <c r="C104" s="99"/>
      <c r="D104" s="99"/>
      <c r="E104" s="99"/>
      <c r="F104" s="99"/>
      <c r="G104" s="99"/>
      <c r="H104" s="99"/>
      <c r="I104" s="99"/>
      <c r="J104" s="99"/>
      <c r="K104" s="99"/>
      <c r="L104" s="99"/>
      <c r="M104" s="99"/>
      <c r="N104" s="100"/>
      <c r="O104" s="44"/>
    </row>
    <row r="107" ht="13.5" thickBot="1"/>
    <row r="108" spans="1:15" ht="12.75">
      <c r="A108" s="44"/>
      <c r="B108" s="45"/>
      <c r="C108" s="46"/>
      <c r="D108" s="46"/>
      <c r="E108" s="46"/>
      <c r="F108" s="47"/>
      <c r="G108" s="48" t="s">
        <v>164</v>
      </c>
      <c r="H108" s="46"/>
      <c r="I108" s="173"/>
      <c r="J108" s="173"/>
      <c r="K108" s="173"/>
      <c r="L108" s="173"/>
      <c r="M108" s="173"/>
      <c r="N108" s="174"/>
      <c r="O108" s="44"/>
    </row>
    <row r="109" spans="1:15" ht="12.75">
      <c r="A109" s="44"/>
      <c r="B109" s="49"/>
      <c r="C109" s="50" t="s">
        <v>165</v>
      </c>
      <c r="D109" s="50"/>
      <c r="E109" s="44"/>
      <c r="F109" s="51"/>
      <c r="G109" s="52" t="s">
        <v>166</v>
      </c>
      <c r="H109" s="53"/>
      <c r="I109" s="175"/>
      <c r="J109" s="175"/>
      <c r="K109" s="175"/>
      <c r="L109" s="175"/>
      <c r="M109" s="175"/>
      <c r="N109" s="176"/>
      <c r="O109" s="44"/>
    </row>
    <row r="110" spans="1:15" ht="15.75">
      <c r="A110" s="44"/>
      <c r="B110" s="49"/>
      <c r="C110" s="54" t="s">
        <v>167</v>
      </c>
      <c r="D110" s="54"/>
      <c r="E110" s="44"/>
      <c r="F110" s="51"/>
      <c r="G110" s="52" t="s">
        <v>168</v>
      </c>
      <c r="H110" s="53"/>
      <c r="I110" s="175"/>
      <c r="J110" s="175"/>
      <c r="K110" s="175"/>
      <c r="L110" s="175"/>
      <c r="M110" s="175"/>
      <c r="N110" s="176"/>
      <c r="O110" s="44"/>
    </row>
    <row r="111" spans="1:15" ht="15.75">
      <c r="A111" s="44"/>
      <c r="B111" s="49"/>
      <c r="C111" s="44" t="s">
        <v>169</v>
      </c>
      <c r="D111" s="54"/>
      <c r="E111" s="44"/>
      <c r="F111" s="51"/>
      <c r="G111" s="52" t="s">
        <v>170</v>
      </c>
      <c r="H111" s="53"/>
      <c r="I111" s="175"/>
      <c r="J111" s="175"/>
      <c r="K111" s="175"/>
      <c r="L111" s="175"/>
      <c r="M111" s="175"/>
      <c r="N111" s="176"/>
      <c r="O111" s="44"/>
    </row>
    <row r="112" spans="1:15" ht="13.5" thickBot="1">
      <c r="A112" s="44"/>
      <c r="B112" s="49"/>
      <c r="C112" s="44"/>
      <c r="D112" s="44"/>
      <c r="E112" s="44"/>
      <c r="F112" s="44"/>
      <c r="G112" s="44"/>
      <c r="H112" s="44"/>
      <c r="I112" s="44"/>
      <c r="J112" s="44"/>
      <c r="K112" s="44"/>
      <c r="L112" s="44"/>
      <c r="M112" s="44"/>
      <c r="N112" s="55"/>
      <c r="O112" s="44"/>
    </row>
    <row r="113" spans="1:15" ht="12.75">
      <c r="A113" s="44"/>
      <c r="B113" s="56" t="s">
        <v>171</v>
      </c>
      <c r="C113" s="177" t="s">
        <v>66</v>
      </c>
      <c r="D113" s="177"/>
      <c r="E113" s="57"/>
      <c r="F113" s="58" t="s">
        <v>172</v>
      </c>
      <c r="G113" s="177" t="s">
        <v>68</v>
      </c>
      <c r="H113" s="177"/>
      <c r="I113" s="177"/>
      <c r="J113" s="177"/>
      <c r="K113" s="177"/>
      <c r="L113" s="177"/>
      <c r="M113" s="177"/>
      <c r="N113" s="178"/>
      <c r="O113" s="44"/>
    </row>
    <row r="114" spans="1:15" ht="15">
      <c r="A114" s="44"/>
      <c r="B114" s="59" t="s">
        <v>173</v>
      </c>
      <c r="C114" s="179" t="s">
        <v>45</v>
      </c>
      <c r="D114" s="179"/>
      <c r="E114" s="60"/>
      <c r="F114" s="61" t="s">
        <v>174</v>
      </c>
      <c r="G114" s="179" t="s">
        <v>52</v>
      </c>
      <c r="H114" s="179"/>
      <c r="I114" s="179"/>
      <c r="J114" s="179"/>
      <c r="K114" s="179"/>
      <c r="L114" s="179"/>
      <c r="M114" s="179"/>
      <c r="N114" s="180"/>
      <c r="O114" s="44"/>
    </row>
    <row r="115" spans="1:15" ht="15">
      <c r="A115" s="44"/>
      <c r="B115" s="59" t="s">
        <v>175</v>
      </c>
      <c r="C115" s="179" t="s">
        <v>40</v>
      </c>
      <c r="D115" s="179"/>
      <c r="E115" s="60"/>
      <c r="F115" s="61" t="s">
        <v>176</v>
      </c>
      <c r="G115" s="179" t="s">
        <v>46</v>
      </c>
      <c r="H115" s="179"/>
      <c r="I115" s="179"/>
      <c r="J115" s="179"/>
      <c r="K115" s="179"/>
      <c r="L115" s="179"/>
      <c r="M115" s="179"/>
      <c r="N115" s="180"/>
      <c r="O115" s="44"/>
    </row>
    <row r="116" spans="1:15" ht="12.75">
      <c r="A116" s="44"/>
      <c r="B116" s="181" t="s">
        <v>177</v>
      </c>
      <c r="C116" s="182"/>
      <c r="D116" s="182"/>
      <c r="E116" s="62"/>
      <c r="F116" s="182" t="s">
        <v>177</v>
      </c>
      <c r="G116" s="182"/>
      <c r="H116" s="182"/>
      <c r="I116" s="182"/>
      <c r="J116" s="182"/>
      <c r="K116" s="182"/>
      <c r="L116" s="182"/>
      <c r="M116" s="182"/>
      <c r="N116" s="183"/>
      <c r="O116" s="44"/>
    </row>
    <row r="117" spans="1:15" ht="12.75">
      <c r="A117" s="44"/>
      <c r="B117" s="63" t="s">
        <v>178</v>
      </c>
      <c r="C117" s="179"/>
      <c r="D117" s="179"/>
      <c r="E117" s="60"/>
      <c r="F117" s="64" t="s">
        <v>178</v>
      </c>
      <c r="G117" s="179"/>
      <c r="H117" s="179"/>
      <c r="I117" s="179"/>
      <c r="J117" s="179"/>
      <c r="K117" s="179"/>
      <c r="L117" s="179"/>
      <c r="M117" s="179"/>
      <c r="N117" s="180"/>
      <c r="O117" s="44"/>
    </row>
    <row r="118" spans="1:15" ht="13.5" thickBot="1">
      <c r="A118" s="44"/>
      <c r="B118" s="65" t="s">
        <v>178</v>
      </c>
      <c r="C118" s="184"/>
      <c r="D118" s="184"/>
      <c r="E118" s="66"/>
      <c r="F118" s="67" t="s">
        <v>178</v>
      </c>
      <c r="G118" s="184"/>
      <c r="H118" s="184"/>
      <c r="I118" s="184"/>
      <c r="J118" s="184"/>
      <c r="K118" s="184"/>
      <c r="L118" s="184"/>
      <c r="M118" s="184"/>
      <c r="N118" s="185"/>
      <c r="O118" s="44"/>
    </row>
    <row r="119" spans="1:15" ht="12.75">
      <c r="A119" s="44"/>
      <c r="B119" s="49"/>
      <c r="C119" s="44"/>
      <c r="D119" s="44"/>
      <c r="E119" s="44"/>
      <c r="F119" s="44"/>
      <c r="G119" s="44"/>
      <c r="H119" s="44"/>
      <c r="I119" s="44"/>
      <c r="J119" s="44"/>
      <c r="K119" s="44"/>
      <c r="L119" s="44"/>
      <c r="M119" s="44"/>
      <c r="N119" s="55"/>
      <c r="O119" s="44"/>
    </row>
    <row r="120" spans="1:15" ht="13.5" thickBot="1">
      <c r="A120" s="44"/>
      <c r="B120" s="68" t="s">
        <v>179</v>
      </c>
      <c r="C120" s="44"/>
      <c r="D120" s="44"/>
      <c r="E120" s="44"/>
      <c r="F120" s="69">
        <v>1</v>
      </c>
      <c r="G120" s="69">
        <v>2</v>
      </c>
      <c r="H120" s="69">
        <v>3</v>
      </c>
      <c r="I120" s="69">
        <v>4</v>
      </c>
      <c r="J120" s="69">
        <v>5</v>
      </c>
      <c r="K120" s="186" t="s">
        <v>6</v>
      </c>
      <c r="L120" s="186"/>
      <c r="M120" s="69" t="s">
        <v>180</v>
      </c>
      <c r="N120" s="70" t="s">
        <v>181</v>
      </c>
      <c r="O120" s="44"/>
    </row>
    <row r="121" spans="1:15" ht="15">
      <c r="A121" s="44"/>
      <c r="B121" s="71" t="s">
        <v>182</v>
      </c>
      <c r="C121" s="187" t="str">
        <f>IF(C114&gt;"",C114&amp;" - "&amp;G114,"")</f>
        <v>Räsänen Joona - Ylinen Matias</v>
      </c>
      <c r="D121" s="187"/>
      <c r="E121" s="73"/>
      <c r="F121" s="74">
        <v>-8</v>
      </c>
      <c r="G121" s="74">
        <v>7</v>
      </c>
      <c r="H121" s="74">
        <v>7</v>
      </c>
      <c r="I121" s="74">
        <v>9</v>
      </c>
      <c r="J121" s="75"/>
      <c r="K121" s="76">
        <f>IF(ISBLANK(F121),"",COUNTIF(F121:J121,"&gt;=0"))</f>
        <v>3</v>
      </c>
      <c r="L121" s="77">
        <f>IF(ISBLANK(F121),"",IF(LEFT(F121)="-",1,0)+IF(LEFT(G121)="-",1,0)+IF(LEFT(H121)="-",1,0)+IF(LEFT(I121)="-",1,0)+IF(LEFT(J121)="-",1,0))</f>
        <v>1</v>
      </c>
      <c r="M121" s="76">
        <f aca="true" t="shared" si="4" ref="M121:N125">IF(K121=3,1,"")</f>
        <v>1</v>
      </c>
      <c r="N121" s="77">
        <f t="shared" si="4"/>
      </c>
      <c r="O121" s="44"/>
    </row>
    <row r="122" spans="1:15" ht="15">
      <c r="A122" s="44"/>
      <c r="B122" s="71" t="s">
        <v>183</v>
      </c>
      <c r="C122" s="187" t="str">
        <f>IF(C115&gt;"",C115&amp;" - "&amp;G115,"")</f>
        <v>Penttilä Turo - Heikkilä Aleksi</v>
      </c>
      <c r="D122" s="187"/>
      <c r="E122" s="73"/>
      <c r="F122" s="74">
        <v>10</v>
      </c>
      <c r="G122" s="74">
        <v>-9</v>
      </c>
      <c r="H122" s="74">
        <v>8</v>
      </c>
      <c r="I122" s="74">
        <v>7</v>
      </c>
      <c r="J122" s="75"/>
      <c r="K122" s="78">
        <f>IF(ISBLANK(F122),"",COUNTIF(F122:J122,"&gt;=0"))</f>
        <v>3</v>
      </c>
      <c r="L122" s="79">
        <f>IF(ISBLANK(F122),"",IF(LEFT(F122)="-",1,0)+IF(LEFT(G122)="-",1,0)+IF(LEFT(H122)="-",1,0)+IF(LEFT(I122)="-",1,0)+IF(LEFT(J122)="-",1,0))</f>
        <v>1</v>
      </c>
      <c r="M122" s="78">
        <f t="shared" si="4"/>
        <v>1</v>
      </c>
      <c r="N122" s="79">
        <f t="shared" si="4"/>
      </c>
      <c r="O122" s="44"/>
    </row>
    <row r="123" spans="1:15" ht="12.75">
      <c r="A123" s="44"/>
      <c r="B123" s="80" t="s">
        <v>184</v>
      </c>
      <c r="C123" s="72">
        <f>IF(C117&gt;"",C117&amp;" / "&amp;C118,"")</f>
      </c>
      <c r="D123" s="72">
        <f>IF(G117&gt;"",G117&amp;" / "&amp;G118,"")</f>
      </c>
      <c r="E123" s="81"/>
      <c r="F123" s="74">
        <v>-7</v>
      </c>
      <c r="G123" s="74">
        <v>-7</v>
      </c>
      <c r="H123" s="74">
        <v>3</v>
      </c>
      <c r="I123" s="74">
        <v>3</v>
      </c>
      <c r="J123" s="75">
        <v>-9</v>
      </c>
      <c r="K123" s="78">
        <f>IF(ISBLANK(F123),"",COUNTIF(F123:J123,"&gt;=0"))</f>
        <v>2</v>
      </c>
      <c r="L123" s="79">
        <f>IF(ISBLANK(F123),"",IF(LEFT(F123)="-",1,0)+IF(LEFT(G123)="-",1,0)+IF(LEFT(H123)="-",1,0)+IF(LEFT(I123)="-",1,0)+IF(LEFT(J123)="-",1,0))</f>
        <v>3</v>
      </c>
      <c r="M123" s="78">
        <f t="shared" si="4"/>
      </c>
      <c r="N123" s="79">
        <f t="shared" si="4"/>
        <v>1</v>
      </c>
      <c r="O123" s="44"/>
    </row>
    <row r="124" spans="1:15" ht="15">
      <c r="A124" s="44"/>
      <c r="B124" s="71" t="s">
        <v>185</v>
      </c>
      <c r="C124" s="187" t="str">
        <f>IF(C114&gt;"",C114&amp;" - "&amp;G115,"")</f>
        <v>Räsänen Joona - Heikkilä Aleksi</v>
      </c>
      <c r="D124" s="187"/>
      <c r="E124" s="73"/>
      <c r="F124" s="74">
        <v>-6</v>
      </c>
      <c r="G124" s="74">
        <v>-3</v>
      </c>
      <c r="H124" s="74">
        <v>-8</v>
      </c>
      <c r="I124" s="74"/>
      <c r="J124" s="75"/>
      <c r="K124" s="78">
        <f>IF(ISBLANK(F124),"",COUNTIF(F124:J124,"&gt;=0"))</f>
        <v>0</v>
      </c>
      <c r="L124" s="79">
        <f>IF(ISBLANK(F124),"",IF(LEFT(F124)="-",1,0)+IF(LEFT(G124)="-",1,0)+IF(LEFT(H124)="-",1,0)+IF(LEFT(I124)="-",1,0)+IF(LEFT(J124)="-",1,0))</f>
        <v>3</v>
      </c>
      <c r="M124" s="78">
        <f t="shared" si="4"/>
      </c>
      <c r="N124" s="79">
        <f t="shared" si="4"/>
        <v>1</v>
      </c>
      <c r="O124" s="44"/>
    </row>
    <row r="125" spans="1:15" ht="15.75" thickBot="1">
      <c r="A125" s="44"/>
      <c r="B125" s="71" t="s">
        <v>186</v>
      </c>
      <c r="C125" s="187" t="str">
        <f>IF(C115&gt;"",C115&amp;" - "&amp;G114,"")</f>
        <v>Penttilä Turo - Ylinen Matias</v>
      </c>
      <c r="D125" s="187"/>
      <c r="E125" s="73"/>
      <c r="F125" s="74">
        <v>-9</v>
      </c>
      <c r="G125" s="74">
        <v>-10</v>
      </c>
      <c r="H125" s="74">
        <v>-10</v>
      </c>
      <c r="I125" s="74"/>
      <c r="J125" s="75"/>
      <c r="K125" s="82">
        <f>IF(ISBLANK(F125),"",COUNTIF(F125:J125,"&gt;=0"))</f>
        <v>0</v>
      </c>
      <c r="L125" s="83">
        <f>IF(ISBLANK(F125),"",IF(LEFT(F125)="-",1,0)+IF(LEFT(G125)="-",1,0)+IF(LEFT(H125)="-",1,0)+IF(LEFT(I125)="-",1,0)+IF(LEFT(J125)="-",1,0))</f>
        <v>3</v>
      </c>
      <c r="M125" s="82">
        <f t="shared" si="4"/>
      </c>
      <c r="N125" s="83">
        <f t="shared" si="4"/>
        <v>1</v>
      </c>
      <c r="O125" s="44"/>
    </row>
    <row r="126" spans="1:15" ht="19.5" thickBot="1">
      <c r="A126" s="44"/>
      <c r="B126" s="84"/>
      <c r="C126" s="85"/>
      <c r="D126" s="85"/>
      <c r="E126" s="85"/>
      <c r="F126" s="86"/>
      <c r="G126" s="86"/>
      <c r="H126" s="87"/>
      <c r="I126" s="188" t="s">
        <v>187</v>
      </c>
      <c r="J126" s="188"/>
      <c r="K126" s="88">
        <f>COUNTIF(K121:K125,"=3")</f>
        <v>2</v>
      </c>
      <c r="L126" s="89">
        <f>COUNTIF(L121:L125,"=3")</f>
        <v>3</v>
      </c>
      <c r="M126" s="90">
        <f>SUM(M121:M125)</f>
        <v>2</v>
      </c>
      <c r="N126" s="91">
        <f>SUM(N121:N125)</f>
        <v>3</v>
      </c>
      <c r="O126" s="44"/>
    </row>
    <row r="127" spans="1:15" ht="15">
      <c r="A127" s="44"/>
      <c r="B127" s="92" t="s">
        <v>188</v>
      </c>
      <c r="C127" s="85"/>
      <c r="D127" s="85"/>
      <c r="E127" s="85"/>
      <c r="F127" s="85"/>
      <c r="G127" s="85"/>
      <c r="H127" s="85"/>
      <c r="I127" s="85"/>
      <c r="J127" s="85"/>
      <c r="K127" s="44"/>
      <c r="L127" s="44"/>
      <c r="M127" s="44"/>
      <c r="N127" s="55"/>
      <c r="O127" s="44"/>
    </row>
    <row r="128" spans="1:15" ht="15">
      <c r="A128" s="44"/>
      <c r="B128" s="93" t="s">
        <v>189</v>
      </c>
      <c r="C128" s="94"/>
      <c r="D128" s="95" t="s">
        <v>190</v>
      </c>
      <c r="E128" s="94"/>
      <c r="F128" s="95" t="s">
        <v>27</v>
      </c>
      <c r="G128" s="95"/>
      <c r="H128" s="96"/>
      <c r="I128" s="44"/>
      <c r="J128" s="189" t="s">
        <v>191</v>
      </c>
      <c r="K128" s="189"/>
      <c r="L128" s="189"/>
      <c r="M128" s="189"/>
      <c r="N128" s="190"/>
      <c r="O128" s="44"/>
    </row>
    <row r="129" spans="1:15" ht="21.75" thickBot="1">
      <c r="A129" s="44"/>
      <c r="B129" s="191"/>
      <c r="C129" s="192"/>
      <c r="D129" s="192"/>
      <c r="E129" s="97"/>
      <c r="F129" s="192"/>
      <c r="G129" s="192"/>
      <c r="H129" s="192"/>
      <c r="I129" s="192"/>
      <c r="J129" s="193" t="str">
        <f>IF(M126=3,C113,IF(N126=3,G113,""))</f>
        <v>PT_Espoo 2</v>
      </c>
      <c r="K129" s="193"/>
      <c r="L129" s="193"/>
      <c r="M129" s="193"/>
      <c r="N129" s="194"/>
      <c r="O129" s="44"/>
    </row>
    <row r="130" spans="1:15" ht="13.5" thickBot="1">
      <c r="A130" s="44"/>
      <c r="B130" s="98"/>
      <c r="C130" s="99"/>
      <c r="D130" s="99"/>
      <c r="E130" s="99"/>
      <c r="F130" s="99"/>
      <c r="G130" s="99"/>
      <c r="H130" s="99"/>
      <c r="I130" s="99"/>
      <c r="J130" s="99"/>
      <c r="K130" s="99"/>
      <c r="L130" s="99"/>
      <c r="M130" s="99"/>
      <c r="N130" s="100"/>
      <c r="O130" s="44"/>
    </row>
    <row r="133" ht="13.5" thickBot="1"/>
    <row r="134" spans="1:15" ht="12.75">
      <c r="A134" s="44"/>
      <c r="B134" s="45"/>
      <c r="C134" s="46"/>
      <c r="D134" s="46"/>
      <c r="E134" s="46"/>
      <c r="F134" s="47"/>
      <c r="G134" s="48" t="s">
        <v>164</v>
      </c>
      <c r="H134" s="46"/>
      <c r="I134" s="173"/>
      <c r="J134" s="173"/>
      <c r="K134" s="173"/>
      <c r="L134" s="173"/>
      <c r="M134" s="173"/>
      <c r="N134" s="174"/>
      <c r="O134" s="44"/>
    </row>
    <row r="135" spans="1:15" ht="12.75">
      <c r="A135" s="44"/>
      <c r="B135" s="49"/>
      <c r="C135" s="50" t="s">
        <v>165</v>
      </c>
      <c r="D135" s="50"/>
      <c r="E135" s="44"/>
      <c r="F135" s="51"/>
      <c r="G135" s="52" t="s">
        <v>166</v>
      </c>
      <c r="H135" s="53"/>
      <c r="I135" s="175"/>
      <c r="J135" s="175"/>
      <c r="K135" s="175"/>
      <c r="L135" s="175"/>
      <c r="M135" s="175"/>
      <c r="N135" s="176"/>
      <c r="O135" s="44"/>
    </row>
    <row r="136" spans="1:15" ht="15.75">
      <c r="A136" s="44"/>
      <c r="B136" s="49"/>
      <c r="C136" s="54" t="s">
        <v>167</v>
      </c>
      <c r="D136" s="54"/>
      <c r="E136" s="44"/>
      <c r="F136" s="51"/>
      <c r="G136" s="52" t="s">
        <v>168</v>
      </c>
      <c r="H136" s="53"/>
      <c r="I136" s="175"/>
      <c r="J136" s="175"/>
      <c r="K136" s="175"/>
      <c r="L136" s="175"/>
      <c r="M136" s="175"/>
      <c r="N136" s="176"/>
      <c r="O136" s="44"/>
    </row>
    <row r="137" spans="1:15" ht="15.75">
      <c r="A137" s="44"/>
      <c r="B137" s="49"/>
      <c r="C137" s="44" t="s">
        <v>169</v>
      </c>
      <c r="D137" s="54"/>
      <c r="E137" s="44"/>
      <c r="F137" s="51"/>
      <c r="G137" s="52" t="s">
        <v>170</v>
      </c>
      <c r="H137" s="53"/>
      <c r="I137" s="175"/>
      <c r="J137" s="175"/>
      <c r="K137" s="175"/>
      <c r="L137" s="175"/>
      <c r="M137" s="175"/>
      <c r="N137" s="176"/>
      <c r="O137" s="44"/>
    </row>
    <row r="138" spans="1:15" ht="13.5" thickBot="1">
      <c r="A138" s="44"/>
      <c r="B138" s="49"/>
      <c r="C138" s="44"/>
      <c r="D138" s="44"/>
      <c r="E138" s="44"/>
      <c r="F138" s="44"/>
      <c r="G138" s="44"/>
      <c r="H138" s="44"/>
      <c r="I138" s="44"/>
      <c r="J138" s="44"/>
      <c r="K138" s="44"/>
      <c r="L138" s="44"/>
      <c r="M138" s="44"/>
      <c r="N138" s="55"/>
      <c r="O138" s="44"/>
    </row>
    <row r="139" spans="1:15" ht="12.75">
      <c r="A139" s="44"/>
      <c r="B139" s="56" t="s">
        <v>171</v>
      </c>
      <c r="C139" s="177" t="s">
        <v>72</v>
      </c>
      <c r="D139" s="177"/>
      <c r="E139" s="57"/>
      <c r="F139" s="58" t="s">
        <v>172</v>
      </c>
      <c r="G139" s="177" t="s">
        <v>70</v>
      </c>
      <c r="H139" s="177"/>
      <c r="I139" s="177"/>
      <c r="J139" s="177"/>
      <c r="K139" s="177"/>
      <c r="L139" s="177"/>
      <c r="M139" s="177"/>
      <c r="N139" s="178"/>
      <c r="O139" s="44"/>
    </row>
    <row r="140" spans="1:15" ht="15">
      <c r="A140" s="44"/>
      <c r="B140" s="59" t="s">
        <v>173</v>
      </c>
      <c r="C140" s="179" t="s">
        <v>47</v>
      </c>
      <c r="D140" s="179"/>
      <c r="E140" s="60"/>
      <c r="F140" s="61" t="s">
        <v>174</v>
      </c>
      <c r="G140" s="179" t="s">
        <v>42</v>
      </c>
      <c r="H140" s="179"/>
      <c r="I140" s="179"/>
      <c r="J140" s="179"/>
      <c r="K140" s="179"/>
      <c r="L140" s="179"/>
      <c r="M140" s="179"/>
      <c r="N140" s="180"/>
      <c r="O140" s="44"/>
    </row>
    <row r="141" spans="1:15" ht="15">
      <c r="A141" s="44"/>
      <c r="B141" s="59" t="s">
        <v>175</v>
      </c>
      <c r="C141" s="179" t="s">
        <v>19</v>
      </c>
      <c r="D141" s="179"/>
      <c r="E141" s="60"/>
      <c r="F141" s="61" t="s">
        <v>176</v>
      </c>
      <c r="G141" s="179" t="s">
        <v>13</v>
      </c>
      <c r="H141" s="179"/>
      <c r="I141" s="179"/>
      <c r="J141" s="179"/>
      <c r="K141" s="179"/>
      <c r="L141" s="179"/>
      <c r="M141" s="179"/>
      <c r="N141" s="180"/>
      <c r="O141" s="44"/>
    </row>
    <row r="142" spans="1:15" ht="12.75">
      <c r="A142" s="44"/>
      <c r="B142" s="181" t="s">
        <v>177</v>
      </c>
      <c r="C142" s="182"/>
      <c r="D142" s="182"/>
      <c r="E142" s="62"/>
      <c r="F142" s="182" t="s">
        <v>177</v>
      </c>
      <c r="G142" s="182"/>
      <c r="H142" s="182"/>
      <c r="I142" s="182"/>
      <c r="J142" s="182"/>
      <c r="K142" s="182"/>
      <c r="L142" s="182"/>
      <c r="M142" s="182"/>
      <c r="N142" s="183"/>
      <c r="O142" s="44"/>
    </row>
    <row r="143" spans="1:15" ht="12.75">
      <c r="A143" s="44"/>
      <c r="B143" s="63" t="s">
        <v>178</v>
      </c>
      <c r="C143" s="179"/>
      <c r="D143" s="179"/>
      <c r="E143" s="60"/>
      <c r="F143" s="64" t="s">
        <v>178</v>
      </c>
      <c r="G143" s="179"/>
      <c r="H143" s="179"/>
      <c r="I143" s="179"/>
      <c r="J143" s="179"/>
      <c r="K143" s="179"/>
      <c r="L143" s="179"/>
      <c r="M143" s="179"/>
      <c r="N143" s="180"/>
      <c r="O143" s="44"/>
    </row>
    <row r="144" spans="1:15" ht="13.5" thickBot="1">
      <c r="A144" s="44"/>
      <c r="B144" s="65" t="s">
        <v>178</v>
      </c>
      <c r="C144" s="184"/>
      <c r="D144" s="184"/>
      <c r="E144" s="66"/>
      <c r="F144" s="67" t="s">
        <v>178</v>
      </c>
      <c r="G144" s="184"/>
      <c r="H144" s="184"/>
      <c r="I144" s="184"/>
      <c r="J144" s="184"/>
      <c r="K144" s="184"/>
      <c r="L144" s="184"/>
      <c r="M144" s="184"/>
      <c r="N144" s="185"/>
      <c r="O144" s="44"/>
    </row>
    <row r="145" spans="1:15" ht="12.75">
      <c r="A145" s="44"/>
      <c r="B145" s="49"/>
      <c r="C145" s="44"/>
      <c r="D145" s="44"/>
      <c r="E145" s="44"/>
      <c r="F145" s="44"/>
      <c r="G145" s="44"/>
      <c r="H145" s="44"/>
      <c r="I145" s="44"/>
      <c r="J145" s="44"/>
      <c r="K145" s="44"/>
      <c r="L145" s="44"/>
      <c r="M145" s="44"/>
      <c r="N145" s="55"/>
      <c r="O145" s="44"/>
    </row>
    <row r="146" spans="1:15" ht="13.5" thickBot="1">
      <c r="A146" s="44"/>
      <c r="B146" s="68" t="s">
        <v>179</v>
      </c>
      <c r="C146" s="44"/>
      <c r="D146" s="44"/>
      <c r="E146" s="44"/>
      <c r="F146" s="69">
        <v>1</v>
      </c>
      <c r="G146" s="69">
        <v>2</v>
      </c>
      <c r="H146" s="69">
        <v>3</v>
      </c>
      <c r="I146" s="69">
        <v>4</v>
      </c>
      <c r="J146" s="69">
        <v>5</v>
      </c>
      <c r="K146" s="186" t="s">
        <v>6</v>
      </c>
      <c r="L146" s="186"/>
      <c r="M146" s="69" t="s">
        <v>180</v>
      </c>
      <c r="N146" s="70" t="s">
        <v>181</v>
      </c>
      <c r="O146" s="44"/>
    </row>
    <row r="147" spans="1:15" ht="15">
      <c r="A147" s="44"/>
      <c r="B147" s="71" t="s">
        <v>182</v>
      </c>
      <c r="C147" s="187" t="str">
        <f>IF(C140&gt;"",C140&amp;" - "&amp;G140,"")</f>
        <v>Soini Jimmy - Sarajärvi Konsta</v>
      </c>
      <c r="D147" s="187"/>
      <c r="E147" s="73"/>
      <c r="F147" s="74">
        <v>-12</v>
      </c>
      <c r="G147" s="74">
        <v>8</v>
      </c>
      <c r="H147" s="74">
        <v>10</v>
      </c>
      <c r="I147" s="74">
        <v>-7</v>
      </c>
      <c r="J147" s="75">
        <v>-6</v>
      </c>
      <c r="K147" s="76">
        <f>IF(ISBLANK(F147),"",COUNTIF(F147:J147,"&gt;=0"))</f>
        <v>2</v>
      </c>
      <c r="L147" s="77">
        <f>IF(ISBLANK(F147),"",IF(LEFT(F147)="-",1,0)+IF(LEFT(G147)="-",1,0)+IF(LEFT(H147)="-",1,0)+IF(LEFT(I147)="-",1,0)+IF(LEFT(J147)="-",1,0))</f>
        <v>3</v>
      </c>
      <c r="M147" s="76">
        <f aca="true" t="shared" si="5" ref="M147:N151">IF(K147=3,1,"")</f>
      </c>
      <c r="N147" s="77">
        <f t="shared" si="5"/>
        <v>1</v>
      </c>
      <c r="O147" s="44"/>
    </row>
    <row r="148" spans="1:15" ht="15">
      <c r="A148" s="44"/>
      <c r="B148" s="71" t="s">
        <v>183</v>
      </c>
      <c r="C148" s="187" t="str">
        <f>IF(C141&gt;"",C141&amp;" - "&amp;G141,"")</f>
        <v>Westerlund Samuel - Neitola Patrik</v>
      </c>
      <c r="D148" s="187"/>
      <c r="E148" s="73"/>
      <c r="F148" s="74">
        <v>-7</v>
      </c>
      <c r="G148" s="74">
        <v>-6</v>
      </c>
      <c r="H148" s="74">
        <v>-3</v>
      </c>
      <c r="I148" s="74"/>
      <c r="J148" s="75"/>
      <c r="K148" s="78">
        <f>IF(ISBLANK(F148),"",COUNTIF(F148:J148,"&gt;=0"))</f>
        <v>0</v>
      </c>
      <c r="L148" s="79">
        <f>IF(ISBLANK(F148),"",IF(LEFT(F148)="-",1,0)+IF(LEFT(G148)="-",1,0)+IF(LEFT(H148)="-",1,0)+IF(LEFT(I148)="-",1,0)+IF(LEFT(J148)="-",1,0))</f>
        <v>3</v>
      </c>
      <c r="M148" s="78">
        <f t="shared" si="5"/>
      </c>
      <c r="N148" s="79">
        <f t="shared" si="5"/>
        <v>1</v>
      </c>
      <c r="O148" s="44"/>
    </row>
    <row r="149" spans="1:15" ht="12.75">
      <c r="A149" s="44"/>
      <c r="B149" s="80" t="s">
        <v>184</v>
      </c>
      <c r="C149" s="72">
        <f>IF(C143&gt;"",C143&amp;" / "&amp;C144,"")</f>
      </c>
      <c r="D149" s="72">
        <f>IF(G143&gt;"",G143&amp;" / "&amp;G144,"")</f>
      </c>
      <c r="E149" s="81"/>
      <c r="F149" s="74">
        <v>9</v>
      </c>
      <c r="G149" s="74">
        <v>4</v>
      </c>
      <c r="H149" s="74">
        <v>-8</v>
      </c>
      <c r="I149" s="74">
        <v>-3</v>
      </c>
      <c r="J149" s="75">
        <v>-8</v>
      </c>
      <c r="K149" s="78">
        <f>IF(ISBLANK(F149),"",COUNTIF(F149:J149,"&gt;=0"))</f>
        <v>2</v>
      </c>
      <c r="L149" s="79">
        <f>IF(ISBLANK(F149),"",IF(LEFT(F149)="-",1,0)+IF(LEFT(G149)="-",1,0)+IF(LEFT(H149)="-",1,0)+IF(LEFT(I149)="-",1,0)+IF(LEFT(J149)="-",1,0))</f>
        <v>3</v>
      </c>
      <c r="M149" s="78">
        <f t="shared" si="5"/>
      </c>
      <c r="N149" s="79">
        <f t="shared" si="5"/>
        <v>1</v>
      </c>
      <c r="O149" s="44"/>
    </row>
    <row r="150" spans="1:15" ht="15">
      <c r="A150" s="44"/>
      <c r="B150" s="71" t="s">
        <v>185</v>
      </c>
      <c r="C150" s="187" t="str">
        <f>IF(C140&gt;"",C140&amp;" - "&amp;G141,"")</f>
        <v>Soini Jimmy - Neitola Patrik</v>
      </c>
      <c r="D150" s="187"/>
      <c r="E150" s="73"/>
      <c r="F150" s="74"/>
      <c r="G150" s="74"/>
      <c r="H150" s="74"/>
      <c r="I150" s="74"/>
      <c r="J150" s="75"/>
      <c r="K150" s="78">
        <f>IF(ISBLANK(F150),"",COUNTIF(F150:J150,"&gt;=0"))</f>
      </c>
      <c r="L150" s="79">
        <f>IF(ISBLANK(F150),"",IF(LEFT(F150)="-",1,0)+IF(LEFT(G150)="-",1,0)+IF(LEFT(H150)="-",1,0)+IF(LEFT(I150)="-",1,0)+IF(LEFT(J150)="-",1,0))</f>
      </c>
      <c r="M150" s="78">
        <f t="shared" si="5"/>
      </c>
      <c r="N150" s="79">
        <f t="shared" si="5"/>
      </c>
      <c r="O150" s="44"/>
    </row>
    <row r="151" spans="1:15" ht="15.75" thickBot="1">
      <c r="A151" s="44"/>
      <c r="B151" s="71" t="s">
        <v>186</v>
      </c>
      <c r="C151" s="187" t="str">
        <f>IF(C141&gt;"",C141&amp;" - "&amp;G140,"")</f>
        <v>Westerlund Samuel - Sarajärvi Konsta</v>
      </c>
      <c r="D151" s="187"/>
      <c r="E151" s="73"/>
      <c r="F151" s="74"/>
      <c r="G151" s="74"/>
      <c r="H151" s="74"/>
      <c r="I151" s="74"/>
      <c r="J151" s="75"/>
      <c r="K151" s="82">
        <f>IF(ISBLANK(F151),"",COUNTIF(F151:J151,"&gt;=0"))</f>
      </c>
      <c r="L151" s="83">
        <f>IF(ISBLANK(F151),"",IF(LEFT(F151)="-",1,0)+IF(LEFT(G151)="-",1,0)+IF(LEFT(H151)="-",1,0)+IF(LEFT(I151)="-",1,0)+IF(LEFT(J151)="-",1,0))</f>
      </c>
      <c r="M151" s="82">
        <f t="shared" si="5"/>
      </c>
      <c r="N151" s="83">
        <f t="shared" si="5"/>
      </c>
      <c r="O151" s="44"/>
    </row>
    <row r="152" spans="1:15" ht="19.5" thickBot="1">
      <c r="A152" s="44"/>
      <c r="B152" s="84"/>
      <c r="C152" s="85"/>
      <c r="D152" s="85"/>
      <c r="E152" s="85"/>
      <c r="F152" s="86"/>
      <c r="G152" s="86"/>
      <c r="H152" s="87"/>
      <c r="I152" s="188" t="s">
        <v>187</v>
      </c>
      <c r="J152" s="188"/>
      <c r="K152" s="88">
        <f>COUNTIF(K147:K151,"=3")</f>
        <v>0</v>
      </c>
      <c r="L152" s="89">
        <f>COUNTIF(L147:L151,"=3")</f>
        <v>3</v>
      </c>
      <c r="M152" s="90">
        <f>SUM(M147:M151)</f>
        <v>0</v>
      </c>
      <c r="N152" s="91">
        <f>SUM(N147:N151)</f>
        <v>3</v>
      </c>
      <c r="O152" s="44"/>
    </row>
    <row r="153" spans="1:15" ht="15">
      <c r="A153" s="44"/>
      <c r="B153" s="92" t="s">
        <v>188</v>
      </c>
      <c r="C153" s="85"/>
      <c r="D153" s="85"/>
      <c r="E153" s="85"/>
      <c r="F153" s="85"/>
      <c r="G153" s="85"/>
      <c r="H153" s="85"/>
      <c r="I153" s="85"/>
      <c r="J153" s="85"/>
      <c r="K153" s="44"/>
      <c r="L153" s="44"/>
      <c r="M153" s="44"/>
      <c r="N153" s="55"/>
      <c r="O153" s="44"/>
    </row>
    <row r="154" spans="1:15" ht="15">
      <c r="A154" s="44"/>
      <c r="B154" s="93" t="s">
        <v>189</v>
      </c>
      <c r="C154" s="94"/>
      <c r="D154" s="95" t="s">
        <v>190</v>
      </c>
      <c r="E154" s="94"/>
      <c r="F154" s="95" t="s">
        <v>27</v>
      </c>
      <c r="G154" s="95"/>
      <c r="H154" s="96"/>
      <c r="I154" s="44"/>
      <c r="J154" s="189" t="s">
        <v>191</v>
      </c>
      <c r="K154" s="189"/>
      <c r="L154" s="189"/>
      <c r="M154" s="189"/>
      <c r="N154" s="190"/>
      <c r="O154" s="44"/>
    </row>
    <row r="155" spans="1:15" ht="21.75" thickBot="1">
      <c r="A155" s="44"/>
      <c r="B155" s="191"/>
      <c r="C155" s="192"/>
      <c r="D155" s="192"/>
      <c r="E155" s="97"/>
      <c r="F155" s="192"/>
      <c r="G155" s="192"/>
      <c r="H155" s="192"/>
      <c r="I155" s="192"/>
      <c r="J155" s="193" t="str">
        <f>IF(M152=3,C139,IF(N152=3,G139,""))</f>
        <v>OPT-86 2</v>
      </c>
      <c r="K155" s="193"/>
      <c r="L155" s="193"/>
      <c r="M155" s="193"/>
      <c r="N155" s="194"/>
      <c r="O155" s="44"/>
    </row>
    <row r="156" spans="1:15" ht="13.5" thickBot="1">
      <c r="A156" s="44"/>
      <c r="B156" s="98"/>
      <c r="C156" s="99"/>
      <c r="D156" s="99"/>
      <c r="E156" s="99"/>
      <c r="F156" s="99"/>
      <c r="G156" s="99"/>
      <c r="H156" s="99"/>
      <c r="I156" s="99"/>
      <c r="J156" s="99"/>
      <c r="K156" s="99"/>
      <c r="L156" s="99"/>
      <c r="M156" s="99"/>
      <c r="N156" s="100"/>
      <c r="O156" s="44"/>
    </row>
    <row r="159" ht="14.25">
      <c r="C159" s="17"/>
    </row>
    <row r="160" ht="13.5" thickBot="1"/>
    <row r="161" spans="1:15" ht="12.75">
      <c r="A161" s="44"/>
      <c r="B161" s="45"/>
      <c r="C161" s="46"/>
      <c r="D161" s="46"/>
      <c r="E161" s="46"/>
      <c r="F161" s="47"/>
      <c r="G161" s="48" t="s">
        <v>164</v>
      </c>
      <c r="H161" s="46"/>
      <c r="I161" s="173"/>
      <c r="J161" s="173"/>
      <c r="K161" s="173"/>
      <c r="L161" s="173"/>
      <c r="M161" s="173"/>
      <c r="N161" s="174"/>
      <c r="O161" s="44"/>
    </row>
    <row r="162" spans="1:15" ht="12.75">
      <c r="A162" s="44"/>
      <c r="B162" s="49"/>
      <c r="C162" s="50" t="s">
        <v>165</v>
      </c>
      <c r="D162" s="50"/>
      <c r="E162" s="44"/>
      <c r="F162" s="51"/>
      <c r="G162" s="52" t="s">
        <v>166</v>
      </c>
      <c r="H162" s="53"/>
      <c r="I162" s="175"/>
      <c r="J162" s="175"/>
      <c r="K162" s="175"/>
      <c r="L162" s="175"/>
      <c r="M162" s="175"/>
      <c r="N162" s="176"/>
      <c r="O162" s="44"/>
    </row>
    <row r="163" spans="1:15" ht="15.75">
      <c r="A163" s="44"/>
      <c r="B163" s="49"/>
      <c r="C163" s="54" t="s">
        <v>167</v>
      </c>
      <c r="D163" s="54"/>
      <c r="E163" s="44"/>
      <c r="F163" s="51"/>
      <c r="G163" s="52" t="s">
        <v>168</v>
      </c>
      <c r="H163" s="53"/>
      <c r="I163" s="175"/>
      <c r="J163" s="175"/>
      <c r="K163" s="175"/>
      <c r="L163" s="175"/>
      <c r="M163" s="175"/>
      <c r="N163" s="176"/>
      <c r="O163" s="44"/>
    </row>
    <row r="164" spans="1:15" ht="15.75">
      <c r="A164" s="44"/>
      <c r="B164" s="49"/>
      <c r="C164" s="44" t="s">
        <v>169</v>
      </c>
      <c r="D164" s="54"/>
      <c r="E164" s="44"/>
      <c r="F164" s="51"/>
      <c r="G164" s="52" t="s">
        <v>170</v>
      </c>
      <c r="H164" s="53"/>
      <c r="I164" s="175"/>
      <c r="J164" s="175"/>
      <c r="K164" s="175"/>
      <c r="L164" s="175"/>
      <c r="M164" s="175"/>
      <c r="N164" s="176"/>
      <c r="O164" s="44"/>
    </row>
    <row r="165" spans="1:15" ht="13.5" thickBot="1">
      <c r="A165" s="44"/>
      <c r="B165" s="49"/>
      <c r="C165" s="44"/>
      <c r="D165" s="44"/>
      <c r="E165" s="44"/>
      <c r="F165" s="44"/>
      <c r="G165" s="44"/>
      <c r="H165" s="44"/>
      <c r="I165" s="44"/>
      <c r="J165" s="44"/>
      <c r="K165" s="44"/>
      <c r="L165" s="44"/>
      <c r="M165" s="44"/>
      <c r="N165" s="55"/>
      <c r="O165" s="44"/>
    </row>
    <row r="166" spans="1:15" ht="12.75">
      <c r="A166" s="44"/>
      <c r="B166" s="56" t="s">
        <v>171</v>
      </c>
      <c r="C166" s="177" t="s">
        <v>74</v>
      </c>
      <c r="D166" s="177"/>
      <c r="E166" s="57"/>
      <c r="F166" s="58" t="s">
        <v>172</v>
      </c>
      <c r="G166" s="177" t="s">
        <v>78</v>
      </c>
      <c r="H166" s="177"/>
      <c r="I166" s="177"/>
      <c r="J166" s="177"/>
      <c r="K166" s="177"/>
      <c r="L166" s="177"/>
      <c r="M166" s="177"/>
      <c r="N166" s="178"/>
      <c r="O166" s="44"/>
    </row>
    <row r="167" spans="1:15" ht="15">
      <c r="A167" s="44"/>
      <c r="B167" s="59" t="s">
        <v>173</v>
      </c>
      <c r="C167" s="179" t="s">
        <v>39</v>
      </c>
      <c r="D167" s="179"/>
      <c r="E167" s="60"/>
      <c r="F167" s="61" t="s">
        <v>174</v>
      </c>
      <c r="G167" s="179" t="s">
        <v>201</v>
      </c>
      <c r="H167" s="179"/>
      <c r="I167" s="179"/>
      <c r="J167" s="179"/>
      <c r="K167" s="179"/>
      <c r="L167" s="179"/>
      <c r="M167" s="179"/>
      <c r="N167" s="180"/>
      <c r="O167" s="44"/>
    </row>
    <row r="168" spans="1:15" ht="15">
      <c r="A168" s="44"/>
      <c r="B168" s="59" t="s">
        <v>175</v>
      </c>
      <c r="C168" s="179" t="s">
        <v>37</v>
      </c>
      <c r="D168" s="179"/>
      <c r="E168" s="60"/>
      <c r="F168" s="61" t="s">
        <v>176</v>
      </c>
      <c r="G168" s="179" t="s">
        <v>202</v>
      </c>
      <c r="H168" s="179"/>
      <c r="I168" s="179"/>
      <c r="J168" s="179"/>
      <c r="K168" s="179"/>
      <c r="L168" s="179"/>
      <c r="M168" s="179"/>
      <c r="N168" s="180"/>
      <c r="O168" s="44"/>
    </row>
    <row r="169" spans="1:15" ht="12.75">
      <c r="A169" s="44"/>
      <c r="B169" s="181" t="s">
        <v>177</v>
      </c>
      <c r="C169" s="182"/>
      <c r="D169" s="182"/>
      <c r="E169" s="62"/>
      <c r="F169" s="182" t="s">
        <v>177</v>
      </c>
      <c r="G169" s="182"/>
      <c r="H169" s="182"/>
      <c r="I169" s="182"/>
      <c r="J169" s="182"/>
      <c r="K169" s="182"/>
      <c r="L169" s="182"/>
      <c r="M169" s="182"/>
      <c r="N169" s="183"/>
      <c r="O169" s="44"/>
    </row>
    <row r="170" spans="1:15" ht="12.75">
      <c r="A170" s="44"/>
      <c r="B170" s="63" t="s">
        <v>178</v>
      </c>
      <c r="C170" s="179"/>
      <c r="D170" s="179"/>
      <c r="E170" s="60"/>
      <c r="F170" s="64" t="s">
        <v>178</v>
      </c>
      <c r="G170" s="179"/>
      <c r="H170" s="179"/>
      <c r="I170" s="179"/>
      <c r="J170" s="179"/>
      <c r="K170" s="179"/>
      <c r="L170" s="179"/>
      <c r="M170" s="179"/>
      <c r="N170" s="180"/>
      <c r="O170" s="44"/>
    </row>
    <row r="171" spans="1:15" ht="13.5" thickBot="1">
      <c r="A171" s="44"/>
      <c r="B171" s="65" t="s">
        <v>178</v>
      </c>
      <c r="C171" s="184"/>
      <c r="D171" s="184"/>
      <c r="E171" s="66"/>
      <c r="F171" s="67" t="s">
        <v>178</v>
      </c>
      <c r="G171" s="184"/>
      <c r="H171" s="184"/>
      <c r="I171" s="184"/>
      <c r="J171" s="184"/>
      <c r="K171" s="184"/>
      <c r="L171" s="184"/>
      <c r="M171" s="184"/>
      <c r="N171" s="185"/>
      <c r="O171" s="44"/>
    </row>
    <row r="172" spans="1:15" ht="12.75">
      <c r="A172" s="44"/>
      <c r="B172" s="49"/>
      <c r="C172" s="44"/>
      <c r="D172" s="44"/>
      <c r="E172" s="44"/>
      <c r="F172" s="44"/>
      <c r="G172" s="44"/>
      <c r="H172" s="44"/>
      <c r="I172" s="44"/>
      <c r="J172" s="44"/>
      <c r="K172" s="44"/>
      <c r="L172" s="44"/>
      <c r="M172" s="44"/>
      <c r="N172" s="55"/>
      <c r="O172" s="44"/>
    </row>
    <row r="173" spans="1:15" ht="13.5" thickBot="1">
      <c r="A173" s="44"/>
      <c r="B173" s="68" t="s">
        <v>179</v>
      </c>
      <c r="C173" s="44"/>
      <c r="D173" s="44"/>
      <c r="E173" s="44"/>
      <c r="F173" s="69">
        <v>1</v>
      </c>
      <c r="G173" s="69">
        <v>2</v>
      </c>
      <c r="H173" s="69">
        <v>3</v>
      </c>
      <c r="I173" s="69">
        <v>4</v>
      </c>
      <c r="J173" s="69">
        <v>5</v>
      </c>
      <c r="K173" s="186" t="s">
        <v>6</v>
      </c>
      <c r="L173" s="186"/>
      <c r="M173" s="69" t="s">
        <v>180</v>
      </c>
      <c r="N173" s="70" t="s">
        <v>181</v>
      </c>
      <c r="O173" s="44"/>
    </row>
    <row r="174" spans="1:15" ht="15">
      <c r="A174" s="44"/>
      <c r="B174" s="71" t="s">
        <v>182</v>
      </c>
      <c r="C174" s="187" t="str">
        <f>IF(C167&gt;"",C167&amp;" - "&amp;G167,"")</f>
        <v>Kettula Leo - Hietanen Juho</v>
      </c>
      <c r="D174" s="187"/>
      <c r="E174" s="73"/>
      <c r="F174" s="74">
        <v>1</v>
      </c>
      <c r="G174" s="74">
        <v>4</v>
      </c>
      <c r="H174" s="74">
        <v>5</v>
      </c>
      <c r="I174" s="74"/>
      <c r="J174" s="75"/>
      <c r="K174" s="76">
        <f>IF(ISBLANK(F174),"",COUNTIF(F174:J174,"&gt;=0"))</f>
        <v>3</v>
      </c>
      <c r="L174" s="77">
        <f>IF(ISBLANK(F174),"",IF(LEFT(F174)="-",1,0)+IF(LEFT(G174)="-",1,0)+IF(LEFT(H174)="-",1,0)+IF(LEFT(I174)="-",1,0)+IF(LEFT(J174)="-",1,0))</f>
        <v>0</v>
      </c>
      <c r="M174" s="76">
        <f aca="true" t="shared" si="6" ref="M174:N178">IF(K174=3,1,"")</f>
        <v>1</v>
      </c>
      <c r="N174" s="77">
        <f t="shared" si="6"/>
      </c>
      <c r="O174" s="44"/>
    </row>
    <row r="175" spans="1:15" ht="15">
      <c r="A175" s="44"/>
      <c r="B175" s="71" t="s">
        <v>183</v>
      </c>
      <c r="C175" s="187" t="str">
        <f>IF(C168&gt;"",C168&amp;" - "&amp;G168,"")</f>
        <v>Engberg Elim - Marttinen Nuno</v>
      </c>
      <c r="D175" s="187"/>
      <c r="E175" s="73"/>
      <c r="F175" s="74">
        <v>-6</v>
      </c>
      <c r="G175" s="74">
        <v>4</v>
      </c>
      <c r="H175" s="74">
        <v>-7</v>
      </c>
      <c r="I175" s="74">
        <v>8</v>
      </c>
      <c r="J175" s="75">
        <v>9</v>
      </c>
      <c r="K175" s="78">
        <f>IF(ISBLANK(F175),"",COUNTIF(F175:J175,"&gt;=0"))</f>
        <v>3</v>
      </c>
      <c r="L175" s="79">
        <f>IF(ISBLANK(F175),"",IF(LEFT(F175)="-",1,0)+IF(LEFT(G175)="-",1,0)+IF(LEFT(H175)="-",1,0)+IF(LEFT(I175)="-",1,0)+IF(LEFT(J175)="-",1,0))</f>
        <v>2</v>
      </c>
      <c r="M175" s="78">
        <f t="shared" si="6"/>
        <v>1</v>
      </c>
      <c r="N175" s="79">
        <f t="shared" si="6"/>
      </c>
      <c r="O175" s="44"/>
    </row>
    <row r="176" spans="1:15" ht="12.75">
      <c r="A176" s="44"/>
      <c r="B176" s="80" t="s">
        <v>184</v>
      </c>
      <c r="C176" s="72">
        <f>IF(C170&gt;"",C170&amp;" / "&amp;C171,"")</f>
      </c>
      <c r="D176" s="72">
        <f>IF(G170&gt;"",G170&amp;" / "&amp;G171,"")</f>
      </c>
      <c r="E176" s="81"/>
      <c r="F176" s="74">
        <v>10</v>
      </c>
      <c r="G176" s="74">
        <v>3</v>
      </c>
      <c r="H176" s="74">
        <v>-2</v>
      </c>
      <c r="I176" s="74">
        <v>10</v>
      </c>
      <c r="J176" s="75"/>
      <c r="K176" s="78">
        <f>IF(ISBLANK(F176),"",COUNTIF(F176:J176,"&gt;=0"))</f>
        <v>3</v>
      </c>
      <c r="L176" s="79">
        <f>IF(ISBLANK(F176),"",IF(LEFT(F176)="-",1,0)+IF(LEFT(G176)="-",1,0)+IF(LEFT(H176)="-",1,0)+IF(LEFT(I176)="-",1,0)+IF(LEFT(J176)="-",1,0))</f>
        <v>1</v>
      </c>
      <c r="M176" s="78">
        <f t="shared" si="6"/>
        <v>1</v>
      </c>
      <c r="N176" s="79">
        <f t="shared" si="6"/>
      </c>
      <c r="O176" s="44"/>
    </row>
    <row r="177" spans="1:15" ht="15">
      <c r="A177" s="44"/>
      <c r="B177" s="71" t="s">
        <v>185</v>
      </c>
      <c r="C177" s="187" t="str">
        <f>IF(C167&gt;"",C167&amp;" - "&amp;G168,"")</f>
        <v>Kettula Leo - Marttinen Nuno</v>
      </c>
      <c r="D177" s="187"/>
      <c r="E177" s="73"/>
      <c r="F177" s="74"/>
      <c r="G177" s="74"/>
      <c r="H177" s="74"/>
      <c r="I177" s="74"/>
      <c r="J177" s="75"/>
      <c r="K177" s="78">
        <f>IF(ISBLANK(F177),"",COUNTIF(F177:J177,"&gt;=0"))</f>
      </c>
      <c r="L177" s="79">
        <f>IF(ISBLANK(F177),"",IF(LEFT(F177)="-",1,0)+IF(LEFT(G177)="-",1,0)+IF(LEFT(H177)="-",1,0)+IF(LEFT(I177)="-",1,0)+IF(LEFT(J177)="-",1,0))</f>
      </c>
      <c r="M177" s="78">
        <f t="shared" si="6"/>
      </c>
      <c r="N177" s="79">
        <f t="shared" si="6"/>
      </c>
      <c r="O177" s="44"/>
    </row>
    <row r="178" spans="1:15" ht="15.75" thickBot="1">
      <c r="A178" s="44"/>
      <c r="B178" s="71" t="s">
        <v>186</v>
      </c>
      <c r="C178" s="187" t="str">
        <f>IF(C168&gt;"",C168&amp;" - "&amp;G167,"")</f>
        <v>Engberg Elim - Hietanen Juho</v>
      </c>
      <c r="D178" s="187"/>
      <c r="E178" s="73"/>
      <c r="F178" s="74"/>
      <c r="G178" s="74"/>
      <c r="H178" s="74"/>
      <c r="I178" s="74"/>
      <c r="J178" s="75"/>
      <c r="K178" s="82">
        <f>IF(ISBLANK(F178),"",COUNTIF(F178:J178,"&gt;=0"))</f>
      </c>
      <c r="L178" s="83">
        <f>IF(ISBLANK(F178),"",IF(LEFT(F178)="-",1,0)+IF(LEFT(G178)="-",1,0)+IF(LEFT(H178)="-",1,0)+IF(LEFT(I178)="-",1,0)+IF(LEFT(J178)="-",1,0))</f>
      </c>
      <c r="M178" s="82">
        <f t="shared" si="6"/>
      </c>
      <c r="N178" s="83">
        <f t="shared" si="6"/>
      </c>
      <c r="O178" s="44"/>
    </row>
    <row r="179" spans="1:15" ht="19.5" thickBot="1">
      <c r="A179" s="44"/>
      <c r="B179" s="84"/>
      <c r="C179" s="85"/>
      <c r="D179" s="85"/>
      <c r="E179" s="85"/>
      <c r="F179" s="86"/>
      <c r="G179" s="86"/>
      <c r="H179" s="87"/>
      <c r="I179" s="188" t="s">
        <v>187</v>
      </c>
      <c r="J179" s="188"/>
      <c r="K179" s="88">
        <f>COUNTIF(K174:K178,"=3")</f>
        <v>3</v>
      </c>
      <c r="L179" s="89">
        <f>COUNTIF(L174:L178,"=3")</f>
        <v>0</v>
      </c>
      <c r="M179" s="90">
        <f>SUM(M174:M178)</f>
        <v>3</v>
      </c>
      <c r="N179" s="91">
        <f>SUM(N174:N178)</f>
        <v>0</v>
      </c>
      <c r="O179" s="44"/>
    </row>
    <row r="180" spans="1:15" ht="15">
      <c r="A180" s="44"/>
      <c r="B180" s="92" t="s">
        <v>188</v>
      </c>
      <c r="C180" s="85"/>
      <c r="D180" s="85"/>
      <c r="E180" s="85"/>
      <c r="F180" s="85"/>
      <c r="G180" s="85"/>
      <c r="H180" s="85"/>
      <c r="I180" s="85"/>
      <c r="J180" s="85"/>
      <c r="K180" s="44"/>
      <c r="L180" s="44"/>
      <c r="M180" s="44"/>
      <c r="N180" s="55"/>
      <c r="O180" s="44"/>
    </row>
    <row r="181" spans="1:15" ht="15">
      <c r="A181" s="44"/>
      <c r="B181" s="93" t="s">
        <v>189</v>
      </c>
      <c r="C181" s="94"/>
      <c r="D181" s="95" t="s">
        <v>190</v>
      </c>
      <c r="E181" s="94"/>
      <c r="F181" s="95" t="s">
        <v>27</v>
      </c>
      <c r="G181" s="95"/>
      <c r="H181" s="96"/>
      <c r="I181" s="44"/>
      <c r="J181" s="189" t="s">
        <v>191</v>
      </c>
      <c r="K181" s="189"/>
      <c r="L181" s="189"/>
      <c r="M181" s="189"/>
      <c r="N181" s="190"/>
      <c r="O181" s="44"/>
    </row>
    <row r="182" spans="1:15" ht="21.75" thickBot="1">
      <c r="A182" s="44"/>
      <c r="B182" s="191"/>
      <c r="C182" s="192"/>
      <c r="D182" s="192"/>
      <c r="E182" s="97"/>
      <c r="F182" s="192"/>
      <c r="G182" s="192"/>
      <c r="H182" s="192"/>
      <c r="I182" s="192"/>
      <c r="J182" s="193" t="str">
        <f>IF(M179=3,C166,IF(N179=3,G166,""))</f>
        <v>MBF 1</v>
      </c>
      <c r="K182" s="193"/>
      <c r="L182" s="193"/>
      <c r="M182" s="193"/>
      <c r="N182" s="194"/>
      <c r="O182" s="44"/>
    </row>
    <row r="183" spans="1:15" ht="13.5" thickBot="1">
      <c r="A183" s="44"/>
      <c r="B183" s="98"/>
      <c r="C183" s="99"/>
      <c r="D183" s="99"/>
      <c r="E183" s="99"/>
      <c r="F183" s="99"/>
      <c r="G183" s="99"/>
      <c r="H183" s="99"/>
      <c r="I183" s="99"/>
      <c r="J183" s="99"/>
      <c r="K183" s="99"/>
      <c r="L183" s="99"/>
      <c r="M183" s="99"/>
      <c r="N183" s="100"/>
      <c r="O183" s="44"/>
    </row>
    <row r="186" ht="13.5" thickBot="1"/>
    <row r="187" spans="1:15" ht="12.75">
      <c r="A187" s="44"/>
      <c r="B187" s="45"/>
      <c r="C187" s="46"/>
      <c r="D187" s="46"/>
      <c r="E187" s="46"/>
      <c r="F187" s="47"/>
      <c r="G187" s="48" t="s">
        <v>164</v>
      </c>
      <c r="H187" s="46"/>
      <c r="I187" s="173"/>
      <c r="J187" s="173"/>
      <c r="K187" s="173"/>
      <c r="L187" s="173"/>
      <c r="M187" s="173"/>
      <c r="N187" s="174"/>
      <c r="O187" s="44"/>
    </row>
    <row r="188" spans="1:15" ht="12.75">
      <c r="A188" s="44"/>
      <c r="B188" s="49"/>
      <c r="C188" s="50" t="s">
        <v>165</v>
      </c>
      <c r="D188" s="50"/>
      <c r="E188" s="44"/>
      <c r="F188" s="51"/>
      <c r="G188" s="52" t="s">
        <v>166</v>
      </c>
      <c r="H188" s="53"/>
      <c r="I188" s="175"/>
      <c r="J188" s="175"/>
      <c r="K188" s="175"/>
      <c r="L188" s="175"/>
      <c r="M188" s="175"/>
      <c r="N188" s="176"/>
      <c r="O188" s="44"/>
    </row>
    <row r="189" spans="1:15" ht="15.75">
      <c r="A189" s="44"/>
      <c r="B189" s="49"/>
      <c r="C189" s="54" t="s">
        <v>167</v>
      </c>
      <c r="D189" s="54"/>
      <c r="E189" s="44"/>
      <c r="F189" s="51"/>
      <c r="G189" s="52" t="s">
        <v>168</v>
      </c>
      <c r="H189" s="53"/>
      <c r="I189" s="175"/>
      <c r="J189" s="175"/>
      <c r="K189" s="175"/>
      <c r="L189" s="175"/>
      <c r="M189" s="175"/>
      <c r="N189" s="176"/>
      <c r="O189" s="44"/>
    </row>
    <row r="190" spans="1:15" ht="15.75">
      <c r="A190" s="44"/>
      <c r="B190" s="49"/>
      <c r="C190" s="44" t="s">
        <v>169</v>
      </c>
      <c r="D190" s="54"/>
      <c r="E190" s="44"/>
      <c r="F190" s="51"/>
      <c r="G190" s="52" t="s">
        <v>170</v>
      </c>
      <c r="H190" s="53"/>
      <c r="I190" s="175"/>
      <c r="J190" s="175"/>
      <c r="K190" s="175"/>
      <c r="L190" s="175"/>
      <c r="M190" s="175"/>
      <c r="N190" s="176"/>
      <c r="O190" s="44"/>
    </row>
    <row r="191" spans="1:15" ht="13.5" thickBot="1">
      <c r="A191" s="44"/>
      <c r="B191" s="49"/>
      <c r="C191" s="44"/>
      <c r="D191" s="44"/>
      <c r="E191" s="44"/>
      <c r="F191" s="44"/>
      <c r="G191" s="44"/>
      <c r="H191" s="44"/>
      <c r="I191" s="44"/>
      <c r="J191" s="44"/>
      <c r="K191" s="44"/>
      <c r="L191" s="44"/>
      <c r="M191" s="44"/>
      <c r="N191" s="55"/>
      <c r="O191" s="44"/>
    </row>
    <row r="192" spans="1:15" ht="12.75">
      <c r="A192" s="44"/>
      <c r="B192" s="56" t="s">
        <v>171</v>
      </c>
      <c r="C192" s="177" t="s">
        <v>81</v>
      </c>
      <c r="D192" s="177"/>
      <c r="E192" s="57"/>
      <c r="F192" s="58" t="s">
        <v>172</v>
      </c>
      <c r="G192" s="177" t="s">
        <v>76</v>
      </c>
      <c r="H192" s="177"/>
      <c r="I192" s="177"/>
      <c r="J192" s="177"/>
      <c r="K192" s="177"/>
      <c r="L192" s="177"/>
      <c r="M192" s="177"/>
      <c r="N192" s="178"/>
      <c r="O192" s="44"/>
    </row>
    <row r="193" spans="1:15" ht="15">
      <c r="A193" s="44"/>
      <c r="B193" s="59" t="s">
        <v>173</v>
      </c>
      <c r="C193" s="179" t="s">
        <v>38</v>
      </c>
      <c r="D193" s="179"/>
      <c r="E193" s="60"/>
      <c r="F193" s="61" t="s">
        <v>174</v>
      </c>
      <c r="G193" s="179" t="s">
        <v>36</v>
      </c>
      <c r="H193" s="179"/>
      <c r="I193" s="179"/>
      <c r="J193" s="179"/>
      <c r="K193" s="179"/>
      <c r="L193" s="179"/>
      <c r="M193" s="179"/>
      <c r="N193" s="180"/>
      <c r="O193" s="44"/>
    </row>
    <row r="194" spans="1:15" ht="15">
      <c r="A194" s="44"/>
      <c r="B194" s="59" t="s">
        <v>175</v>
      </c>
      <c r="C194" s="179" t="s">
        <v>44</v>
      </c>
      <c r="D194" s="179"/>
      <c r="E194" s="60"/>
      <c r="F194" s="61" t="s">
        <v>176</v>
      </c>
      <c r="G194" s="179" t="s">
        <v>53</v>
      </c>
      <c r="H194" s="179"/>
      <c r="I194" s="179"/>
      <c r="J194" s="179"/>
      <c r="K194" s="179"/>
      <c r="L194" s="179"/>
      <c r="M194" s="179"/>
      <c r="N194" s="180"/>
      <c r="O194" s="44"/>
    </row>
    <row r="195" spans="1:15" ht="12.75">
      <c r="A195" s="44"/>
      <c r="B195" s="181" t="s">
        <v>177</v>
      </c>
      <c r="C195" s="182"/>
      <c r="D195" s="182"/>
      <c r="E195" s="62"/>
      <c r="F195" s="182" t="s">
        <v>177</v>
      </c>
      <c r="G195" s="182"/>
      <c r="H195" s="182"/>
      <c r="I195" s="182"/>
      <c r="J195" s="182"/>
      <c r="K195" s="182"/>
      <c r="L195" s="182"/>
      <c r="M195" s="182"/>
      <c r="N195" s="183"/>
      <c r="O195" s="44"/>
    </row>
    <row r="196" spans="1:15" ht="12.75">
      <c r="A196" s="44"/>
      <c r="B196" s="63" t="s">
        <v>178</v>
      </c>
      <c r="C196" s="179" t="s">
        <v>16</v>
      </c>
      <c r="D196" s="179"/>
      <c r="E196" s="60"/>
      <c r="F196" s="64" t="s">
        <v>178</v>
      </c>
      <c r="G196" s="179"/>
      <c r="H196" s="179"/>
      <c r="I196" s="179"/>
      <c r="J196" s="179"/>
      <c r="K196" s="179"/>
      <c r="L196" s="179"/>
      <c r="M196" s="179"/>
      <c r="N196" s="180"/>
      <c r="O196" s="44"/>
    </row>
    <row r="197" spans="1:15" ht="13.5" thickBot="1">
      <c r="A197" s="44"/>
      <c r="B197" s="65" t="s">
        <v>178</v>
      </c>
      <c r="C197" s="184" t="s">
        <v>38</v>
      </c>
      <c r="D197" s="184"/>
      <c r="E197" s="66"/>
      <c r="F197" s="67" t="s">
        <v>178</v>
      </c>
      <c r="G197" s="184"/>
      <c r="H197" s="184"/>
      <c r="I197" s="184"/>
      <c r="J197" s="184"/>
      <c r="K197" s="184"/>
      <c r="L197" s="184"/>
      <c r="M197" s="184"/>
      <c r="N197" s="185"/>
      <c r="O197" s="44"/>
    </row>
    <row r="198" spans="1:15" ht="12.75">
      <c r="A198" s="44"/>
      <c r="B198" s="49"/>
      <c r="C198" s="44"/>
      <c r="D198" s="44"/>
      <c r="E198" s="44"/>
      <c r="F198" s="44"/>
      <c r="G198" s="44"/>
      <c r="H198" s="44"/>
      <c r="I198" s="44"/>
      <c r="J198" s="44"/>
      <c r="K198" s="44"/>
      <c r="L198" s="44"/>
      <c r="M198" s="44"/>
      <c r="N198" s="55"/>
      <c r="O198" s="44"/>
    </row>
    <row r="199" spans="1:15" ht="13.5" thickBot="1">
      <c r="A199" s="44"/>
      <c r="B199" s="68" t="s">
        <v>179</v>
      </c>
      <c r="C199" s="44"/>
      <c r="D199" s="44"/>
      <c r="E199" s="44"/>
      <c r="F199" s="69">
        <v>1</v>
      </c>
      <c r="G199" s="69">
        <v>2</v>
      </c>
      <c r="H199" s="69">
        <v>3</v>
      </c>
      <c r="I199" s="69">
        <v>4</v>
      </c>
      <c r="J199" s="69">
        <v>5</v>
      </c>
      <c r="K199" s="186" t="s">
        <v>6</v>
      </c>
      <c r="L199" s="186"/>
      <c r="M199" s="69" t="s">
        <v>180</v>
      </c>
      <c r="N199" s="70" t="s">
        <v>181</v>
      </c>
      <c r="O199" s="44"/>
    </row>
    <row r="200" spans="1:15" ht="15">
      <c r="A200" s="44"/>
      <c r="B200" s="71" t="s">
        <v>182</v>
      </c>
      <c r="C200" s="187" t="str">
        <f>IF(C193&gt;"",C193&amp;" - "&amp;G193,"")</f>
        <v>Abdalla Amr - Hiltunen Paulus</v>
      </c>
      <c r="D200" s="187"/>
      <c r="E200" s="73"/>
      <c r="F200" s="74">
        <v>-3</v>
      </c>
      <c r="G200" s="74">
        <v>-9</v>
      </c>
      <c r="H200" s="74">
        <v>10</v>
      </c>
      <c r="I200" s="155" t="s">
        <v>203</v>
      </c>
      <c r="J200" s="75"/>
      <c r="K200" s="76">
        <f>IF(ISBLANK(F200),"",COUNTIF(F200:J200,"&gt;=0"))</f>
        <v>1</v>
      </c>
      <c r="L200" s="77">
        <f>IF(ISBLANK(F200),"",IF(LEFT(F200)="-",1,0)+IF(LEFT(G200)="-",1,0)+IF(LEFT(H200)="-",1,0)+IF(LEFT(I200)="-",1,0)+IF(LEFT(J200)="-",1,0))</f>
        <v>3</v>
      </c>
      <c r="M200" s="76">
        <f aca="true" t="shared" si="7" ref="M200:N204">IF(K200=3,1,"")</f>
      </c>
      <c r="N200" s="77">
        <f t="shared" si="7"/>
        <v>1</v>
      </c>
      <c r="O200" s="44"/>
    </row>
    <row r="201" spans="1:15" ht="15">
      <c r="A201" s="44"/>
      <c r="B201" s="71" t="s">
        <v>183</v>
      </c>
      <c r="C201" s="187" t="str">
        <f>IF(C194&gt;"",C194&amp;" - "&amp;G194,"")</f>
        <v>Oresic Alvar - Näppä Juho</v>
      </c>
      <c r="D201" s="187"/>
      <c r="E201" s="73"/>
      <c r="F201" s="74">
        <v>-7</v>
      </c>
      <c r="G201" s="74">
        <v>-8</v>
      </c>
      <c r="H201" s="74">
        <v>-3</v>
      </c>
      <c r="I201" s="74"/>
      <c r="J201" s="75"/>
      <c r="K201" s="78">
        <f>IF(ISBLANK(F201),"",COUNTIF(F201:J201,"&gt;=0"))</f>
        <v>0</v>
      </c>
      <c r="L201" s="79">
        <f>IF(ISBLANK(F201),"",IF(LEFT(F201)="-",1,0)+IF(LEFT(G201)="-",1,0)+IF(LEFT(H201)="-",1,0)+IF(LEFT(I201)="-",1,0)+IF(LEFT(J201)="-",1,0))</f>
        <v>3</v>
      </c>
      <c r="M201" s="78">
        <f t="shared" si="7"/>
      </c>
      <c r="N201" s="79">
        <f t="shared" si="7"/>
        <v>1</v>
      </c>
      <c r="O201" s="44"/>
    </row>
    <row r="202" spans="1:15" ht="12.75">
      <c r="A202" s="44"/>
      <c r="B202" s="80" t="s">
        <v>184</v>
      </c>
      <c r="C202" s="72" t="str">
        <f>IF(C196&gt;"",C196&amp;" / "&amp;C197,"")</f>
        <v>Afanassiev Yuri / Abdalla Amr</v>
      </c>
      <c r="D202" s="72">
        <f>IF(G196&gt;"",G196&amp;" / "&amp;G197,"")</f>
      </c>
      <c r="E202" s="81"/>
      <c r="F202" s="74">
        <v>9</v>
      </c>
      <c r="G202" s="74">
        <v>10</v>
      </c>
      <c r="H202" s="74">
        <v>-3</v>
      </c>
      <c r="I202" s="74">
        <v>-7</v>
      </c>
      <c r="J202" s="75">
        <v>-9</v>
      </c>
      <c r="K202" s="78">
        <f>IF(ISBLANK(F202),"",COUNTIF(F202:J202,"&gt;=0"))</f>
        <v>2</v>
      </c>
      <c r="L202" s="79">
        <f>IF(ISBLANK(F202),"",IF(LEFT(F202)="-",1,0)+IF(LEFT(G202)="-",1,0)+IF(LEFT(H202)="-",1,0)+IF(LEFT(I202)="-",1,0)+IF(LEFT(J202)="-",1,0))</f>
        <v>3</v>
      </c>
      <c r="M202" s="78">
        <f t="shared" si="7"/>
      </c>
      <c r="N202" s="79">
        <f t="shared" si="7"/>
        <v>1</v>
      </c>
      <c r="O202" s="44"/>
    </row>
    <row r="203" spans="1:15" ht="15">
      <c r="A203" s="44"/>
      <c r="B203" s="71" t="s">
        <v>185</v>
      </c>
      <c r="C203" s="187" t="str">
        <f>IF(C193&gt;"",C193&amp;" - "&amp;G194,"")</f>
        <v>Abdalla Amr - Näppä Juho</v>
      </c>
      <c r="D203" s="187"/>
      <c r="E203" s="73"/>
      <c r="F203" s="74"/>
      <c r="G203" s="74"/>
      <c r="H203" s="74"/>
      <c r="I203" s="74"/>
      <c r="J203" s="75"/>
      <c r="K203" s="78">
        <f>IF(ISBLANK(F203),"",COUNTIF(F203:J203,"&gt;=0"))</f>
      </c>
      <c r="L203" s="79">
        <f>IF(ISBLANK(F203),"",IF(LEFT(F203)="-",1,0)+IF(LEFT(G203)="-",1,0)+IF(LEFT(H203)="-",1,0)+IF(LEFT(I203)="-",1,0)+IF(LEFT(J203)="-",1,0))</f>
      </c>
      <c r="M203" s="78">
        <f t="shared" si="7"/>
      </c>
      <c r="N203" s="79">
        <f t="shared" si="7"/>
      </c>
      <c r="O203" s="44"/>
    </row>
    <row r="204" spans="1:15" ht="15.75" thickBot="1">
      <c r="A204" s="44"/>
      <c r="B204" s="71" t="s">
        <v>186</v>
      </c>
      <c r="C204" s="187" t="str">
        <f>IF(C194&gt;"",C194&amp;" - "&amp;G193,"")</f>
        <v>Oresic Alvar - Hiltunen Paulus</v>
      </c>
      <c r="D204" s="187"/>
      <c r="E204" s="73"/>
      <c r="F204" s="74"/>
      <c r="G204" s="74"/>
      <c r="H204" s="74"/>
      <c r="I204" s="74"/>
      <c r="J204" s="75"/>
      <c r="K204" s="82">
        <f>IF(ISBLANK(F204),"",COUNTIF(F204:J204,"&gt;=0"))</f>
      </c>
      <c r="L204" s="83">
        <f>IF(ISBLANK(F204),"",IF(LEFT(F204)="-",1,0)+IF(LEFT(G204)="-",1,0)+IF(LEFT(H204)="-",1,0)+IF(LEFT(I204)="-",1,0)+IF(LEFT(J204)="-",1,0))</f>
      </c>
      <c r="M204" s="82">
        <f t="shared" si="7"/>
      </c>
      <c r="N204" s="83">
        <f t="shared" si="7"/>
      </c>
      <c r="O204" s="44"/>
    </row>
    <row r="205" spans="1:15" ht="19.5" thickBot="1">
      <c r="A205" s="44"/>
      <c r="B205" s="84"/>
      <c r="C205" s="85"/>
      <c r="D205" s="85"/>
      <c r="E205" s="85"/>
      <c r="F205" s="86"/>
      <c r="G205" s="86"/>
      <c r="H205" s="87"/>
      <c r="I205" s="188" t="s">
        <v>187</v>
      </c>
      <c r="J205" s="188"/>
      <c r="K205" s="88">
        <f>COUNTIF(K200:K204,"=3")</f>
        <v>0</v>
      </c>
      <c r="L205" s="89">
        <f>COUNTIF(L200:L204,"=3")</f>
        <v>3</v>
      </c>
      <c r="M205" s="90">
        <f>SUM(M200:M204)</f>
        <v>0</v>
      </c>
      <c r="N205" s="91">
        <f>SUM(N200:N204)</f>
        <v>3</v>
      </c>
      <c r="O205" s="44"/>
    </row>
    <row r="206" spans="1:15" ht="15">
      <c r="A206" s="44"/>
      <c r="B206" s="92" t="s">
        <v>188</v>
      </c>
      <c r="C206" s="85"/>
      <c r="D206" s="85"/>
      <c r="E206" s="85"/>
      <c r="F206" s="85"/>
      <c r="G206" s="85"/>
      <c r="H206" s="85"/>
      <c r="I206" s="85"/>
      <c r="J206" s="85"/>
      <c r="K206" s="44"/>
      <c r="L206" s="44"/>
      <c r="M206" s="44"/>
      <c r="N206" s="55"/>
      <c r="O206" s="44"/>
    </row>
    <row r="207" spans="1:15" ht="15">
      <c r="A207" s="44"/>
      <c r="B207" s="93" t="s">
        <v>189</v>
      </c>
      <c r="C207" s="94"/>
      <c r="D207" s="95" t="s">
        <v>190</v>
      </c>
      <c r="E207" s="94"/>
      <c r="F207" s="95" t="s">
        <v>27</v>
      </c>
      <c r="G207" s="95"/>
      <c r="H207" s="96"/>
      <c r="I207" s="44"/>
      <c r="J207" s="189" t="s">
        <v>191</v>
      </c>
      <c r="K207" s="189"/>
      <c r="L207" s="189"/>
      <c r="M207" s="189"/>
      <c r="N207" s="190"/>
      <c r="O207" s="44"/>
    </row>
    <row r="208" spans="1:15" ht="21.75" thickBot="1">
      <c r="A208" s="44"/>
      <c r="B208" s="191"/>
      <c r="C208" s="192"/>
      <c r="D208" s="192"/>
      <c r="E208" s="97"/>
      <c r="F208" s="192"/>
      <c r="G208" s="192"/>
      <c r="H208" s="192"/>
      <c r="I208" s="192"/>
      <c r="J208" s="193" t="str">
        <f>IF(M205=3,C192,IF(N205=3,G192,""))</f>
        <v>OPT-86 1</v>
      </c>
      <c r="K208" s="193"/>
      <c r="L208" s="193"/>
      <c r="M208" s="193"/>
      <c r="N208" s="194"/>
      <c r="O208" s="44"/>
    </row>
    <row r="209" spans="1:15" ht="13.5" thickBot="1">
      <c r="A209" s="44"/>
      <c r="B209" s="98"/>
      <c r="C209" s="99"/>
      <c r="D209" s="99"/>
      <c r="E209" s="99"/>
      <c r="F209" s="99"/>
      <c r="G209" s="99"/>
      <c r="H209" s="99"/>
      <c r="I209" s="99"/>
      <c r="J209" s="99"/>
      <c r="K209" s="99"/>
      <c r="L209" s="99"/>
      <c r="M209" s="99"/>
      <c r="N209" s="100"/>
      <c r="O209" s="44"/>
    </row>
    <row r="212" ht="13.5" thickBot="1"/>
    <row r="213" spans="1:15" ht="12.75">
      <c r="A213" s="44"/>
      <c r="B213" s="45"/>
      <c r="C213" s="46"/>
      <c r="D213" s="46"/>
      <c r="E213" s="46"/>
      <c r="F213" s="47"/>
      <c r="G213" s="48" t="s">
        <v>164</v>
      </c>
      <c r="H213" s="46"/>
      <c r="I213" s="173"/>
      <c r="J213" s="173"/>
      <c r="K213" s="173"/>
      <c r="L213" s="173"/>
      <c r="M213" s="173"/>
      <c r="N213" s="174"/>
      <c r="O213" s="44"/>
    </row>
    <row r="214" spans="1:15" ht="12.75">
      <c r="A214" s="44"/>
      <c r="B214" s="49"/>
      <c r="C214" s="50" t="s">
        <v>165</v>
      </c>
      <c r="D214" s="50"/>
      <c r="E214" s="44"/>
      <c r="F214" s="51"/>
      <c r="G214" s="52" t="s">
        <v>166</v>
      </c>
      <c r="H214" s="53"/>
      <c r="I214" s="175"/>
      <c r="J214" s="175"/>
      <c r="K214" s="175"/>
      <c r="L214" s="175"/>
      <c r="M214" s="175"/>
      <c r="N214" s="176"/>
      <c r="O214" s="44"/>
    </row>
    <row r="215" spans="1:15" ht="15.75">
      <c r="A215" s="44"/>
      <c r="B215" s="49"/>
      <c r="C215" s="54" t="s">
        <v>167</v>
      </c>
      <c r="D215" s="54"/>
      <c r="E215" s="44"/>
      <c r="F215" s="51"/>
      <c r="G215" s="52" t="s">
        <v>168</v>
      </c>
      <c r="H215" s="53"/>
      <c r="I215" s="175"/>
      <c r="J215" s="175"/>
      <c r="K215" s="175"/>
      <c r="L215" s="175"/>
      <c r="M215" s="175"/>
      <c r="N215" s="176"/>
      <c r="O215" s="44"/>
    </row>
    <row r="216" spans="1:15" ht="15.75">
      <c r="A216" s="44"/>
      <c r="B216" s="49"/>
      <c r="C216" s="44" t="s">
        <v>169</v>
      </c>
      <c r="D216" s="54"/>
      <c r="E216" s="44"/>
      <c r="F216" s="51"/>
      <c r="G216" s="52" t="s">
        <v>170</v>
      </c>
      <c r="H216" s="53"/>
      <c r="I216" s="175"/>
      <c r="J216" s="175"/>
      <c r="K216" s="175"/>
      <c r="L216" s="175"/>
      <c r="M216" s="175"/>
      <c r="N216" s="176"/>
      <c r="O216" s="44"/>
    </row>
    <row r="217" spans="1:15" ht="13.5" thickBot="1">
      <c r="A217" s="44"/>
      <c r="B217" s="49"/>
      <c r="C217" s="44"/>
      <c r="D217" s="44"/>
      <c r="E217" s="44"/>
      <c r="F217" s="44"/>
      <c r="G217" s="44"/>
      <c r="H217" s="44"/>
      <c r="I217" s="44"/>
      <c r="J217" s="44"/>
      <c r="K217" s="44"/>
      <c r="L217" s="44"/>
      <c r="M217" s="44"/>
      <c r="N217" s="55"/>
      <c r="O217" s="44"/>
    </row>
    <row r="218" spans="1:15" ht="12.75">
      <c r="A218" s="44"/>
      <c r="B218" s="56" t="s">
        <v>171</v>
      </c>
      <c r="C218" s="177" t="s">
        <v>74</v>
      </c>
      <c r="D218" s="177"/>
      <c r="E218" s="57"/>
      <c r="F218" s="58" t="s">
        <v>172</v>
      </c>
      <c r="G218" s="177" t="s">
        <v>81</v>
      </c>
      <c r="H218" s="177"/>
      <c r="I218" s="177"/>
      <c r="J218" s="177"/>
      <c r="K218" s="177"/>
      <c r="L218" s="177"/>
      <c r="M218" s="177"/>
      <c r="N218" s="178"/>
      <c r="O218" s="44"/>
    </row>
    <row r="219" spans="1:15" ht="15">
      <c r="A219" s="44"/>
      <c r="B219" s="59" t="s">
        <v>173</v>
      </c>
      <c r="C219" s="179" t="s">
        <v>39</v>
      </c>
      <c r="D219" s="179"/>
      <c r="E219" s="60"/>
      <c r="F219" s="61" t="s">
        <v>174</v>
      </c>
      <c r="G219" s="179" t="s">
        <v>44</v>
      </c>
      <c r="H219" s="179"/>
      <c r="I219" s="179"/>
      <c r="J219" s="179"/>
      <c r="K219" s="179"/>
      <c r="L219" s="179"/>
      <c r="M219" s="179"/>
      <c r="N219" s="180"/>
      <c r="O219" s="44"/>
    </row>
    <row r="220" spans="1:15" ht="15">
      <c r="A220" s="44"/>
      <c r="B220" s="59" t="s">
        <v>175</v>
      </c>
      <c r="C220" s="179" t="s">
        <v>37</v>
      </c>
      <c r="D220" s="179"/>
      <c r="E220" s="60"/>
      <c r="F220" s="61" t="s">
        <v>176</v>
      </c>
      <c r="G220" s="179" t="s">
        <v>16</v>
      </c>
      <c r="H220" s="179"/>
      <c r="I220" s="179"/>
      <c r="J220" s="179"/>
      <c r="K220" s="179"/>
      <c r="L220" s="179"/>
      <c r="M220" s="179"/>
      <c r="N220" s="180"/>
      <c r="O220" s="44"/>
    </row>
    <row r="221" spans="1:15" ht="12.75">
      <c r="A221" s="44"/>
      <c r="B221" s="181" t="s">
        <v>177</v>
      </c>
      <c r="C221" s="182"/>
      <c r="D221" s="182"/>
      <c r="E221" s="62"/>
      <c r="F221" s="182" t="s">
        <v>177</v>
      </c>
      <c r="G221" s="182"/>
      <c r="H221" s="182"/>
      <c r="I221" s="182"/>
      <c r="J221" s="182"/>
      <c r="K221" s="182"/>
      <c r="L221" s="182"/>
      <c r="M221" s="182"/>
      <c r="N221" s="183"/>
      <c r="O221" s="44"/>
    </row>
    <row r="222" spans="1:15" ht="12.75">
      <c r="A222" s="44"/>
      <c r="B222" s="63" t="s">
        <v>178</v>
      </c>
      <c r="C222" s="179"/>
      <c r="D222" s="179"/>
      <c r="E222" s="60"/>
      <c r="F222" s="64" t="s">
        <v>178</v>
      </c>
      <c r="G222" s="179"/>
      <c r="H222" s="179"/>
      <c r="I222" s="179"/>
      <c r="J222" s="179"/>
      <c r="K222" s="179"/>
      <c r="L222" s="179"/>
      <c r="M222" s="179"/>
      <c r="N222" s="180"/>
      <c r="O222" s="44"/>
    </row>
    <row r="223" spans="1:15" ht="13.5" thickBot="1">
      <c r="A223" s="44"/>
      <c r="B223" s="65" t="s">
        <v>178</v>
      </c>
      <c r="C223" s="184"/>
      <c r="D223" s="184"/>
      <c r="E223" s="66"/>
      <c r="F223" s="67" t="s">
        <v>178</v>
      </c>
      <c r="G223" s="184"/>
      <c r="H223" s="184"/>
      <c r="I223" s="184"/>
      <c r="J223" s="184"/>
      <c r="K223" s="184"/>
      <c r="L223" s="184"/>
      <c r="M223" s="184"/>
      <c r="N223" s="185"/>
      <c r="O223" s="44"/>
    </row>
    <row r="224" spans="1:15" ht="12.75">
      <c r="A224" s="44"/>
      <c r="B224" s="49"/>
      <c r="C224" s="44"/>
      <c r="D224" s="44"/>
      <c r="E224" s="44"/>
      <c r="F224" s="44"/>
      <c r="G224" s="44"/>
      <c r="H224" s="44"/>
      <c r="I224" s="44"/>
      <c r="J224" s="44"/>
      <c r="K224" s="44"/>
      <c r="L224" s="44"/>
      <c r="M224" s="44"/>
      <c r="N224" s="55"/>
      <c r="O224" s="44"/>
    </row>
    <row r="225" spans="1:15" ht="13.5" thickBot="1">
      <c r="A225" s="44"/>
      <c r="B225" s="68" t="s">
        <v>179</v>
      </c>
      <c r="C225" s="44"/>
      <c r="D225" s="44"/>
      <c r="E225" s="44"/>
      <c r="F225" s="69">
        <v>1</v>
      </c>
      <c r="G225" s="69">
        <v>2</v>
      </c>
      <c r="H225" s="69">
        <v>3</v>
      </c>
      <c r="I225" s="69">
        <v>4</v>
      </c>
      <c r="J225" s="69">
        <v>5</v>
      </c>
      <c r="K225" s="186" t="s">
        <v>6</v>
      </c>
      <c r="L225" s="186"/>
      <c r="M225" s="69" t="s">
        <v>180</v>
      </c>
      <c r="N225" s="70" t="s">
        <v>181</v>
      </c>
      <c r="O225" s="44"/>
    </row>
    <row r="226" spans="1:15" ht="15">
      <c r="A226" s="44"/>
      <c r="B226" s="71" t="s">
        <v>182</v>
      </c>
      <c r="C226" s="187" t="str">
        <f>IF(C219&gt;"",C219&amp;" - "&amp;G219,"")</f>
        <v>Kettula Leo - Oresic Alvar</v>
      </c>
      <c r="D226" s="187"/>
      <c r="E226" s="73"/>
      <c r="F226" s="74">
        <v>4</v>
      </c>
      <c r="G226" s="74">
        <v>1</v>
      </c>
      <c r="H226" s="74">
        <v>4</v>
      </c>
      <c r="I226" s="74"/>
      <c r="J226" s="75"/>
      <c r="K226" s="76">
        <f>IF(ISBLANK(F226),"",COUNTIF(F226:J226,"&gt;=0"))</f>
        <v>3</v>
      </c>
      <c r="L226" s="77">
        <f>IF(ISBLANK(F226),"",IF(LEFT(F226)="-",1,0)+IF(LEFT(G226)="-",1,0)+IF(LEFT(H226)="-",1,0)+IF(LEFT(I226)="-",1,0)+IF(LEFT(J226)="-",1,0))</f>
        <v>0</v>
      </c>
      <c r="M226" s="76">
        <f aca="true" t="shared" si="8" ref="M226:N230">IF(K226=3,1,"")</f>
        <v>1</v>
      </c>
      <c r="N226" s="77">
        <f t="shared" si="8"/>
      </c>
      <c r="O226" s="44"/>
    </row>
    <row r="227" spans="1:15" ht="15">
      <c r="A227" s="44"/>
      <c r="B227" s="71" t="s">
        <v>183</v>
      </c>
      <c r="C227" s="187" t="str">
        <f>IF(C220&gt;"",C220&amp;" - "&amp;G220,"")</f>
        <v>Engberg Elim - Afanassiev Yuri</v>
      </c>
      <c r="D227" s="187"/>
      <c r="E227" s="73"/>
      <c r="F227" s="74">
        <v>3</v>
      </c>
      <c r="G227" s="74">
        <v>8</v>
      </c>
      <c r="H227" s="74">
        <v>2</v>
      </c>
      <c r="I227" s="74"/>
      <c r="J227" s="75"/>
      <c r="K227" s="78">
        <f>IF(ISBLANK(F227),"",COUNTIF(F227:J227,"&gt;=0"))</f>
        <v>3</v>
      </c>
      <c r="L227" s="79">
        <f>IF(ISBLANK(F227),"",IF(LEFT(F227)="-",1,0)+IF(LEFT(G227)="-",1,0)+IF(LEFT(H227)="-",1,0)+IF(LEFT(I227)="-",1,0)+IF(LEFT(J227)="-",1,0))</f>
        <v>0</v>
      </c>
      <c r="M227" s="78">
        <f t="shared" si="8"/>
        <v>1</v>
      </c>
      <c r="N227" s="79">
        <f t="shared" si="8"/>
      </c>
      <c r="O227" s="44"/>
    </row>
    <row r="228" spans="1:15" ht="12.75">
      <c r="A228" s="44"/>
      <c r="B228" s="80" t="s">
        <v>184</v>
      </c>
      <c r="C228" s="72">
        <f>IF(C222&gt;"",C222&amp;" / "&amp;C223,"")</f>
      </c>
      <c r="D228" s="72">
        <f>IF(G222&gt;"",G222&amp;" / "&amp;G223,"")</f>
      </c>
      <c r="E228" s="81"/>
      <c r="F228" s="74">
        <v>3</v>
      </c>
      <c r="G228" s="74">
        <v>8</v>
      </c>
      <c r="H228" s="74">
        <v>7</v>
      </c>
      <c r="I228" s="74"/>
      <c r="J228" s="75"/>
      <c r="K228" s="78">
        <f>IF(ISBLANK(F228),"",COUNTIF(F228:J228,"&gt;=0"))</f>
        <v>3</v>
      </c>
      <c r="L228" s="79">
        <f>IF(ISBLANK(F228),"",IF(LEFT(F228)="-",1,0)+IF(LEFT(G228)="-",1,0)+IF(LEFT(H228)="-",1,0)+IF(LEFT(I228)="-",1,0)+IF(LEFT(J228)="-",1,0))</f>
        <v>0</v>
      </c>
      <c r="M228" s="78">
        <f t="shared" si="8"/>
        <v>1</v>
      </c>
      <c r="N228" s="79">
        <f t="shared" si="8"/>
      </c>
      <c r="O228" s="44"/>
    </row>
    <row r="229" spans="1:15" ht="15">
      <c r="A229" s="44"/>
      <c r="B229" s="71" t="s">
        <v>185</v>
      </c>
      <c r="C229" s="187" t="str">
        <f>IF(C219&gt;"",C219&amp;" - "&amp;G220,"")</f>
        <v>Kettula Leo - Afanassiev Yuri</v>
      </c>
      <c r="D229" s="187"/>
      <c r="E229" s="73"/>
      <c r="F229" s="74"/>
      <c r="G229" s="74"/>
      <c r="H229" s="74"/>
      <c r="I229" s="74"/>
      <c r="J229" s="75"/>
      <c r="K229" s="78">
        <f>IF(ISBLANK(F229),"",COUNTIF(F229:J229,"&gt;=0"))</f>
      </c>
      <c r="L229" s="79">
        <f>IF(ISBLANK(F229),"",IF(LEFT(F229)="-",1,0)+IF(LEFT(G229)="-",1,0)+IF(LEFT(H229)="-",1,0)+IF(LEFT(I229)="-",1,0)+IF(LEFT(J229)="-",1,0))</f>
      </c>
      <c r="M229" s="78">
        <f t="shared" si="8"/>
      </c>
      <c r="N229" s="79">
        <f t="shared" si="8"/>
      </c>
      <c r="O229" s="44"/>
    </row>
    <row r="230" spans="1:15" ht="15.75" thickBot="1">
      <c r="A230" s="44"/>
      <c r="B230" s="71" t="s">
        <v>186</v>
      </c>
      <c r="C230" s="187" t="str">
        <f>IF(C220&gt;"",C220&amp;" - "&amp;G219,"")</f>
        <v>Engberg Elim - Oresic Alvar</v>
      </c>
      <c r="D230" s="187"/>
      <c r="E230" s="73"/>
      <c r="F230" s="74"/>
      <c r="G230" s="74"/>
      <c r="H230" s="74"/>
      <c r="I230" s="74"/>
      <c r="J230" s="75"/>
      <c r="K230" s="82">
        <f>IF(ISBLANK(F230),"",COUNTIF(F230:J230,"&gt;=0"))</f>
      </c>
      <c r="L230" s="83">
        <f>IF(ISBLANK(F230),"",IF(LEFT(F230)="-",1,0)+IF(LEFT(G230)="-",1,0)+IF(LEFT(H230)="-",1,0)+IF(LEFT(I230)="-",1,0)+IF(LEFT(J230)="-",1,0))</f>
      </c>
      <c r="M230" s="82">
        <f t="shared" si="8"/>
      </c>
      <c r="N230" s="83">
        <f t="shared" si="8"/>
      </c>
      <c r="O230" s="44"/>
    </row>
    <row r="231" spans="1:15" ht="19.5" thickBot="1">
      <c r="A231" s="44"/>
      <c r="B231" s="84"/>
      <c r="C231" s="85"/>
      <c r="D231" s="85"/>
      <c r="E231" s="85"/>
      <c r="F231" s="86"/>
      <c r="G231" s="86"/>
      <c r="H231" s="87"/>
      <c r="I231" s="188" t="s">
        <v>187</v>
      </c>
      <c r="J231" s="188"/>
      <c r="K231" s="88">
        <f>COUNTIF(K226:K230,"=3")</f>
        <v>3</v>
      </c>
      <c r="L231" s="89">
        <f>COUNTIF(L226:L230,"=3")</f>
        <v>0</v>
      </c>
      <c r="M231" s="90">
        <f>SUM(M226:M230)</f>
        <v>3</v>
      </c>
      <c r="N231" s="91">
        <f>SUM(N226:N230)</f>
        <v>0</v>
      </c>
      <c r="O231" s="44"/>
    </row>
    <row r="232" spans="1:15" ht="15">
      <c r="A232" s="44"/>
      <c r="B232" s="92" t="s">
        <v>188</v>
      </c>
      <c r="C232" s="85"/>
      <c r="D232" s="85"/>
      <c r="E232" s="85"/>
      <c r="F232" s="85"/>
      <c r="G232" s="85"/>
      <c r="H232" s="85"/>
      <c r="I232" s="85"/>
      <c r="J232" s="85"/>
      <c r="K232" s="44"/>
      <c r="L232" s="44"/>
      <c r="M232" s="44"/>
      <c r="N232" s="55"/>
      <c r="O232" s="44"/>
    </row>
    <row r="233" spans="1:15" ht="15">
      <c r="A233" s="44"/>
      <c r="B233" s="93" t="s">
        <v>189</v>
      </c>
      <c r="C233" s="94"/>
      <c r="D233" s="95" t="s">
        <v>190</v>
      </c>
      <c r="E233" s="94"/>
      <c r="F233" s="95" t="s">
        <v>27</v>
      </c>
      <c r="G233" s="95"/>
      <c r="H233" s="96"/>
      <c r="I233" s="44"/>
      <c r="J233" s="189" t="s">
        <v>191</v>
      </c>
      <c r="K233" s="189"/>
      <c r="L233" s="189"/>
      <c r="M233" s="189"/>
      <c r="N233" s="190"/>
      <c r="O233" s="44"/>
    </row>
    <row r="234" spans="1:15" ht="21.75" thickBot="1">
      <c r="A234" s="44"/>
      <c r="B234" s="191"/>
      <c r="C234" s="192"/>
      <c r="D234" s="192"/>
      <c r="E234" s="97"/>
      <c r="F234" s="192"/>
      <c r="G234" s="192"/>
      <c r="H234" s="192"/>
      <c r="I234" s="192"/>
      <c r="J234" s="193" t="str">
        <f>IF(M231=3,C218,IF(N231=3,G218,""))</f>
        <v>MBF 1</v>
      </c>
      <c r="K234" s="193"/>
      <c r="L234" s="193"/>
      <c r="M234" s="193"/>
      <c r="N234" s="194"/>
      <c r="O234" s="44"/>
    </row>
    <row r="235" spans="1:15" ht="13.5" thickBot="1">
      <c r="A235" s="44"/>
      <c r="B235" s="98"/>
      <c r="C235" s="99"/>
      <c r="D235" s="99"/>
      <c r="E235" s="99"/>
      <c r="F235" s="99"/>
      <c r="G235" s="99"/>
      <c r="H235" s="99"/>
      <c r="I235" s="99"/>
      <c r="J235" s="99"/>
      <c r="K235" s="99"/>
      <c r="L235" s="99"/>
      <c r="M235" s="99"/>
      <c r="N235" s="100"/>
      <c r="O235" s="44"/>
    </row>
    <row r="238" ht="13.5" thickBot="1"/>
    <row r="239" spans="1:15" ht="12.75">
      <c r="A239" s="44"/>
      <c r="B239" s="45"/>
      <c r="C239" s="46"/>
      <c r="D239" s="46"/>
      <c r="E239" s="46"/>
      <c r="F239" s="47"/>
      <c r="G239" s="48" t="s">
        <v>164</v>
      </c>
      <c r="H239" s="46"/>
      <c r="I239" s="173"/>
      <c r="J239" s="173"/>
      <c r="K239" s="173"/>
      <c r="L239" s="173"/>
      <c r="M239" s="173"/>
      <c r="N239" s="174"/>
      <c r="O239" s="44"/>
    </row>
    <row r="240" spans="1:15" ht="12.75">
      <c r="A240" s="44"/>
      <c r="B240" s="49"/>
      <c r="C240" s="50" t="s">
        <v>165</v>
      </c>
      <c r="D240" s="50"/>
      <c r="E240" s="44"/>
      <c r="F240" s="51"/>
      <c r="G240" s="52" t="s">
        <v>166</v>
      </c>
      <c r="H240" s="53"/>
      <c r="I240" s="175"/>
      <c r="J240" s="175"/>
      <c r="K240" s="175"/>
      <c r="L240" s="175"/>
      <c r="M240" s="175"/>
      <c r="N240" s="176"/>
      <c r="O240" s="44"/>
    </row>
    <row r="241" spans="1:15" ht="15.75">
      <c r="A241" s="44"/>
      <c r="B241" s="49"/>
      <c r="C241" s="54" t="s">
        <v>167</v>
      </c>
      <c r="D241" s="54"/>
      <c r="E241" s="44"/>
      <c r="F241" s="51"/>
      <c r="G241" s="52" t="s">
        <v>168</v>
      </c>
      <c r="H241" s="53"/>
      <c r="I241" s="175"/>
      <c r="J241" s="175"/>
      <c r="K241" s="175"/>
      <c r="L241" s="175"/>
      <c r="M241" s="175"/>
      <c r="N241" s="176"/>
      <c r="O241" s="44"/>
    </row>
    <row r="242" spans="1:15" ht="15.75">
      <c r="A242" s="44"/>
      <c r="B242" s="49"/>
      <c r="C242" s="44" t="s">
        <v>169</v>
      </c>
      <c r="D242" s="54"/>
      <c r="E242" s="44"/>
      <c r="F242" s="51"/>
      <c r="G242" s="52" t="s">
        <v>170</v>
      </c>
      <c r="H242" s="53"/>
      <c r="I242" s="175"/>
      <c r="J242" s="175"/>
      <c r="K242" s="175"/>
      <c r="L242" s="175"/>
      <c r="M242" s="175"/>
      <c r="N242" s="176"/>
      <c r="O242" s="44"/>
    </row>
    <row r="243" spans="1:15" ht="13.5" thickBot="1">
      <c r="A243" s="44"/>
      <c r="B243" s="49"/>
      <c r="C243" s="44"/>
      <c r="D243" s="44"/>
      <c r="E243" s="44"/>
      <c r="F243" s="44"/>
      <c r="G243" s="44"/>
      <c r="H243" s="44"/>
      <c r="I243" s="44"/>
      <c r="J243" s="44"/>
      <c r="K243" s="44"/>
      <c r="L243" s="44"/>
      <c r="M243" s="44"/>
      <c r="N243" s="55"/>
      <c r="O243" s="44"/>
    </row>
    <row r="244" spans="1:15" ht="12.75">
      <c r="A244" s="44"/>
      <c r="B244" s="56" t="s">
        <v>171</v>
      </c>
      <c r="C244" s="177" t="s">
        <v>76</v>
      </c>
      <c r="D244" s="177"/>
      <c r="E244" s="57"/>
      <c r="F244" s="58" t="s">
        <v>172</v>
      </c>
      <c r="G244" s="177" t="s">
        <v>78</v>
      </c>
      <c r="H244" s="177"/>
      <c r="I244" s="177"/>
      <c r="J244" s="177"/>
      <c r="K244" s="177"/>
      <c r="L244" s="177"/>
      <c r="M244" s="177"/>
      <c r="N244" s="178"/>
      <c r="O244" s="44"/>
    </row>
    <row r="245" spans="1:15" ht="15">
      <c r="A245" s="44"/>
      <c r="B245" s="59" t="s">
        <v>173</v>
      </c>
      <c r="C245" s="179" t="s">
        <v>36</v>
      </c>
      <c r="D245" s="179"/>
      <c r="E245" s="60"/>
      <c r="F245" s="61" t="s">
        <v>174</v>
      </c>
      <c r="G245" s="179" t="s">
        <v>201</v>
      </c>
      <c r="H245" s="179"/>
      <c r="I245" s="179"/>
      <c r="J245" s="179"/>
      <c r="K245" s="179"/>
      <c r="L245" s="179"/>
      <c r="M245" s="179"/>
      <c r="N245" s="180"/>
      <c r="O245" s="44"/>
    </row>
    <row r="246" spans="1:15" ht="15">
      <c r="A246" s="44"/>
      <c r="B246" s="59" t="s">
        <v>175</v>
      </c>
      <c r="C246" s="179" t="s">
        <v>53</v>
      </c>
      <c r="D246" s="179"/>
      <c r="E246" s="60"/>
      <c r="F246" s="61" t="s">
        <v>176</v>
      </c>
      <c r="G246" s="179" t="s">
        <v>202</v>
      </c>
      <c r="H246" s="179"/>
      <c r="I246" s="179"/>
      <c r="J246" s="179"/>
      <c r="K246" s="179"/>
      <c r="L246" s="179"/>
      <c r="M246" s="179"/>
      <c r="N246" s="180"/>
      <c r="O246" s="44"/>
    </row>
    <row r="247" spans="1:15" ht="12.75">
      <c r="A247" s="44"/>
      <c r="B247" s="181" t="s">
        <v>177</v>
      </c>
      <c r="C247" s="182"/>
      <c r="D247" s="182"/>
      <c r="E247" s="62"/>
      <c r="F247" s="182" t="s">
        <v>177</v>
      </c>
      <c r="G247" s="182"/>
      <c r="H247" s="182"/>
      <c r="I247" s="182"/>
      <c r="J247" s="182"/>
      <c r="K247" s="182"/>
      <c r="L247" s="182"/>
      <c r="M247" s="182"/>
      <c r="N247" s="183"/>
      <c r="O247" s="44"/>
    </row>
    <row r="248" spans="1:15" ht="12.75">
      <c r="A248" s="44"/>
      <c r="B248" s="63" t="s">
        <v>178</v>
      </c>
      <c r="C248" s="179"/>
      <c r="D248" s="179"/>
      <c r="E248" s="60"/>
      <c r="F248" s="64" t="s">
        <v>178</v>
      </c>
      <c r="G248" s="179"/>
      <c r="H248" s="179"/>
      <c r="I248" s="179"/>
      <c r="J248" s="179"/>
      <c r="K248" s="179"/>
      <c r="L248" s="179"/>
      <c r="M248" s="179"/>
      <c r="N248" s="180"/>
      <c r="O248" s="44"/>
    </row>
    <row r="249" spans="1:15" ht="13.5" thickBot="1">
      <c r="A249" s="44"/>
      <c r="B249" s="65" t="s">
        <v>178</v>
      </c>
      <c r="C249" s="184"/>
      <c r="D249" s="184"/>
      <c r="E249" s="66"/>
      <c r="F249" s="67" t="s">
        <v>178</v>
      </c>
      <c r="G249" s="184"/>
      <c r="H249" s="184"/>
      <c r="I249" s="184"/>
      <c r="J249" s="184"/>
      <c r="K249" s="184"/>
      <c r="L249" s="184"/>
      <c r="M249" s="184"/>
      <c r="N249" s="185"/>
      <c r="O249" s="44"/>
    </row>
    <row r="250" spans="1:15" ht="12.75">
      <c r="A250" s="44"/>
      <c r="B250" s="49"/>
      <c r="C250" s="44"/>
      <c r="D250" s="44"/>
      <c r="E250" s="44"/>
      <c r="F250" s="44"/>
      <c r="G250" s="44"/>
      <c r="H250" s="44"/>
      <c r="I250" s="44"/>
      <c r="J250" s="44"/>
      <c r="K250" s="44"/>
      <c r="L250" s="44"/>
      <c r="M250" s="44"/>
      <c r="N250" s="55"/>
      <c r="O250" s="44"/>
    </row>
    <row r="251" spans="1:15" ht="13.5" thickBot="1">
      <c r="A251" s="44"/>
      <c r="B251" s="68" t="s">
        <v>179</v>
      </c>
      <c r="C251" s="44"/>
      <c r="D251" s="44"/>
      <c r="E251" s="44"/>
      <c r="F251" s="69">
        <v>1</v>
      </c>
      <c r="G251" s="69">
        <v>2</v>
      </c>
      <c r="H251" s="69">
        <v>3</v>
      </c>
      <c r="I251" s="69">
        <v>4</v>
      </c>
      <c r="J251" s="69">
        <v>5</v>
      </c>
      <c r="K251" s="186" t="s">
        <v>6</v>
      </c>
      <c r="L251" s="186"/>
      <c r="M251" s="69" t="s">
        <v>180</v>
      </c>
      <c r="N251" s="70" t="s">
        <v>181</v>
      </c>
      <c r="O251" s="44"/>
    </row>
    <row r="252" spans="1:15" ht="15">
      <c r="A252" s="44"/>
      <c r="B252" s="71" t="s">
        <v>182</v>
      </c>
      <c r="C252" s="187" t="str">
        <f>IF(C245&gt;"",C245&amp;" - "&amp;G245,"")</f>
        <v>Hiltunen Paulus - Hietanen Juho</v>
      </c>
      <c r="D252" s="187"/>
      <c r="E252" s="73"/>
      <c r="F252" s="74">
        <v>5</v>
      </c>
      <c r="G252" s="74">
        <v>4</v>
      </c>
      <c r="H252" s="74">
        <v>-7</v>
      </c>
      <c r="I252" s="74">
        <v>-9</v>
      </c>
      <c r="J252" s="75">
        <v>6</v>
      </c>
      <c r="K252" s="76">
        <f>IF(ISBLANK(F252),"",COUNTIF(F252:J252,"&gt;=0"))</f>
        <v>3</v>
      </c>
      <c r="L252" s="77">
        <f>IF(ISBLANK(F252),"",IF(LEFT(F252)="-",1,0)+IF(LEFT(G252)="-",1,0)+IF(LEFT(H252)="-",1,0)+IF(LEFT(I252)="-",1,0)+IF(LEFT(J252)="-",1,0))</f>
        <v>2</v>
      </c>
      <c r="M252" s="76">
        <f aca="true" t="shared" si="9" ref="M252:N256">IF(K252=3,1,"")</f>
        <v>1</v>
      </c>
      <c r="N252" s="77">
        <f t="shared" si="9"/>
      </c>
      <c r="O252" s="44"/>
    </row>
    <row r="253" spans="1:15" ht="15">
      <c r="A253" s="44"/>
      <c r="B253" s="71" t="s">
        <v>183</v>
      </c>
      <c r="C253" s="187" t="str">
        <f>IF(C246&gt;"",C246&amp;" - "&amp;G246,"")</f>
        <v>Näppä Juho - Marttinen Nuno</v>
      </c>
      <c r="D253" s="187"/>
      <c r="E253" s="73"/>
      <c r="F253" s="74">
        <v>6</v>
      </c>
      <c r="G253" s="74">
        <v>-7</v>
      </c>
      <c r="H253" s="74">
        <v>-9</v>
      </c>
      <c r="I253" s="74">
        <v>8</v>
      </c>
      <c r="J253" s="75">
        <v>9</v>
      </c>
      <c r="K253" s="78">
        <f>IF(ISBLANK(F253),"",COUNTIF(F253:J253,"&gt;=0"))</f>
        <v>3</v>
      </c>
      <c r="L253" s="79">
        <f>IF(ISBLANK(F253),"",IF(LEFT(F253)="-",1,0)+IF(LEFT(G253)="-",1,0)+IF(LEFT(H253)="-",1,0)+IF(LEFT(I253)="-",1,0)+IF(LEFT(J253)="-",1,0))</f>
        <v>2</v>
      </c>
      <c r="M253" s="78">
        <f t="shared" si="9"/>
        <v>1</v>
      </c>
      <c r="N253" s="79">
        <f t="shared" si="9"/>
      </c>
      <c r="O253" s="44"/>
    </row>
    <row r="254" spans="1:15" ht="12.75">
      <c r="A254" s="44"/>
      <c r="B254" s="80" t="s">
        <v>184</v>
      </c>
      <c r="C254" s="72">
        <f>IF(C248&gt;"",C248&amp;" / "&amp;C249,"")</f>
      </c>
      <c r="D254" s="72">
        <f>IF(G248&gt;"",G248&amp;" / "&amp;G249,"")</f>
      </c>
      <c r="E254" s="81"/>
      <c r="F254" s="74">
        <v>7</v>
      </c>
      <c r="G254" s="74">
        <v>4</v>
      </c>
      <c r="H254" s="74">
        <v>-6</v>
      </c>
      <c r="I254" s="74">
        <v>9</v>
      </c>
      <c r="J254" s="75"/>
      <c r="K254" s="78">
        <f>IF(ISBLANK(F254),"",COUNTIF(F254:J254,"&gt;=0"))</f>
        <v>3</v>
      </c>
      <c r="L254" s="79">
        <f>IF(ISBLANK(F254),"",IF(LEFT(F254)="-",1,0)+IF(LEFT(G254)="-",1,0)+IF(LEFT(H254)="-",1,0)+IF(LEFT(I254)="-",1,0)+IF(LEFT(J254)="-",1,0))</f>
        <v>1</v>
      </c>
      <c r="M254" s="78">
        <f t="shared" si="9"/>
        <v>1</v>
      </c>
      <c r="N254" s="79">
        <f t="shared" si="9"/>
      </c>
      <c r="O254" s="44"/>
    </row>
    <row r="255" spans="1:15" ht="15">
      <c r="A255" s="44"/>
      <c r="B255" s="71" t="s">
        <v>185</v>
      </c>
      <c r="C255" s="187" t="str">
        <f>IF(C245&gt;"",C245&amp;" - "&amp;G246,"")</f>
        <v>Hiltunen Paulus - Marttinen Nuno</v>
      </c>
      <c r="D255" s="187"/>
      <c r="E255" s="73"/>
      <c r="F255" s="74"/>
      <c r="G255" s="74"/>
      <c r="H255" s="74"/>
      <c r="I255" s="74"/>
      <c r="J255" s="75"/>
      <c r="K255" s="78">
        <f>IF(ISBLANK(F255),"",COUNTIF(F255:J255,"&gt;=0"))</f>
      </c>
      <c r="L255" s="79">
        <f>IF(ISBLANK(F255),"",IF(LEFT(F255)="-",1,0)+IF(LEFT(G255)="-",1,0)+IF(LEFT(H255)="-",1,0)+IF(LEFT(I255)="-",1,0)+IF(LEFT(J255)="-",1,0))</f>
      </c>
      <c r="M255" s="78">
        <f t="shared" si="9"/>
      </c>
      <c r="N255" s="79">
        <f t="shared" si="9"/>
      </c>
      <c r="O255" s="44"/>
    </row>
    <row r="256" spans="1:15" ht="15.75" thickBot="1">
      <c r="A256" s="44"/>
      <c r="B256" s="71" t="s">
        <v>186</v>
      </c>
      <c r="C256" s="187" t="str">
        <f>IF(C246&gt;"",C246&amp;" - "&amp;G245,"")</f>
        <v>Näppä Juho - Hietanen Juho</v>
      </c>
      <c r="D256" s="187"/>
      <c r="E256" s="73"/>
      <c r="F256" s="74"/>
      <c r="G256" s="74"/>
      <c r="H256" s="74"/>
      <c r="I256" s="74"/>
      <c r="J256" s="75"/>
      <c r="K256" s="82">
        <f>IF(ISBLANK(F256),"",COUNTIF(F256:J256,"&gt;=0"))</f>
      </c>
      <c r="L256" s="83">
        <f>IF(ISBLANK(F256),"",IF(LEFT(F256)="-",1,0)+IF(LEFT(G256)="-",1,0)+IF(LEFT(H256)="-",1,0)+IF(LEFT(I256)="-",1,0)+IF(LEFT(J256)="-",1,0))</f>
      </c>
      <c r="M256" s="82">
        <f t="shared" si="9"/>
      </c>
      <c r="N256" s="83">
        <f t="shared" si="9"/>
      </c>
      <c r="O256" s="44"/>
    </row>
    <row r="257" spans="1:15" ht="19.5" thickBot="1">
      <c r="A257" s="44"/>
      <c r="B257" s="84"/>
      <c r="C257" s="85"/>
      <c r="D257" s="85"/>
      <c r="E257" s="85"/>
      <c r="F257" s="86"/>
      <c r="G257" s="86"/>
      <c r="H257" s="87"/>
      <c r="I257" s="188" t="s">
        <v>187</v>
      </c>
      <c r="J257" s="188"/>
      <c r="K257" s="88">
        <f>COUNTIF(K252:K256,"=3")</f>
        <v>3</v>
      </c>
      <c r="L257" s="89">
        <f>COUNTIF(L252:L256,"=3")</f>
        <v>0</v>
      </c>
      <c r="M257" s="90">
        <f>SUM(M252:M256)</f>
        <v>3</v>
      </c>
      <c r="N257" s="91">
        <f>SUM(N252:N256)</f>
        <v>0</v>
      </c>
      <c r="O257" s="44"/>
    </row>
    <row r="258" spans="1:15" ht="15">
      <c r="A258" s="44"/>
      <c r="B258" s="92" t="s">
        <v>188</v>
      </c>
      <c r="C258" s="85"/>
      <c r="D258" s="85"/>
      <c r="E258" s="85"/>
      <c r="F258" s="85"/>
      <c r="G258" s="85"/>
      <c r="H258" s="85"/>
      <c r="I258" s="85"/>
      <c r="J258" s="85"/>
      <c r="K258" s="44"/>
      <c r="L258" s="44"/>
      <c r="M258" s="44"/>
      <c r="N258" s="55"/>
      <c r="O258" s="44"/>
    </row>
    <row r="259" spans="1:15" ht="15">
      <c r="A259" s="44"/>
      <c r="B259" s="93" t="s">
        <v>189</v>
      </c>
      <c r="C259" s="94"/>
      <c r="D259" s="95" t="s">
        <v>190</v>
      </c>
      <c r="E259" s="94"/>
      <c r="F259" s="95" t="s">
        <v>27</v>
      </c>
      <c r="G259" s="95"/>
      <c r="H259" s="96"/>
      <c r="I259" s="44"/>
      <c r="J259" s="189" t="s">
        <v>191</v>
      </c>
      <c r="K259" s="189"/>
      <c r="L259" s="189"/>
      <c r="M259" s="189"/>
      <c r="N259" s="190"/>
      <c r="O259" s="44"/>
    </row>
    <row r="260" spans="1:15" ht="21.75" thickBot="1">
      <c r="A260" s="44"/>
      <c r="B260" s="191"/>
      <c r="C260" s="192"/>
      <c r="D260" s="192"/>
      <c r="E260" s="97"/>
      <c r="F260" s="192"/>
      <c r="G260" s="192"/>
      <c r="H260" s="192"/>
      <c r="I260" s="192"/>
      <c r="J260" s="193" t="str">
        <f>IF(M257=3,C244,IF(N257=3,G244,""))</f>
        <v>OPT-86 1</v>
      </c>
      <c r="K260" s="193"/>
      <c r="L260" s="193"/>
      <c r="M260" s="193"/>
      <c r="N260" s="194"/>
      <c r="O260" s="44"/>
    </row>
    <row r="261" spans="1:15" ht="13.5" thickBot="1">
      <c r="A261" s="44"/>
      <c r="B261" s="98"/>
      <c r="C261" s="99"/>
      <c r="D261" s="99"/>
      <c r="E261" s="99"/>
      <c r="F261" s="99"/>
      <c r="G261" s="99"/>
      <c r="H261" s="99"/>
      <c r="I261" s="99"/>
      <c r="J261" s="99"/>
      <c r="K261" s="99"/>
      <c r="L261" s="99"/>
      <c r="M261" s="99"/>
      <c r="N261" s="100"/>
      <c r="O261" s="44"/>
    </row>
    <row r="264" ht="13.5" thickBot="1"/>
    <row r="265" spans="1:15" ht="12.75">
      <c r="A265" s="44"/>
      <c r="B265" s="45"/>
      <c r="C265" s="46"/>
      <c r="D265" s="46"/>
      <c r="E265" s="46"/>
      <c r="F265" s="47"/>
      <c r="G265" s="48" t="s">
        <v>164</v>
      </c>
      <c r="H265" s="46"/>
      <c r="I265" s="173"/>
      <c r="J265" s="173"/>
      <c r="K265" s="173"/>
      <c r="L265" s="173"/>
      <c r="M265" s="173"/>
      <c r="N265" s="174"/>
      <c r="O265" s="44"/>
    </row>
    <row r="266" spans="1:15" ht="12.75">
      <c r="A266" s="44"/>
      <c r="B266" s="49"/>
      <c r="C266" s="50" t="s">
        <v>165</v>
      </c>
      <c r="D266" s="50"/>
      <c r="E266" s="44"/>
      <c r="F266" s="51"/>
      <c r="G266" s="52" t="s">
        <v>166</v>
      </c>
      <c r="H266" s="53"/>
      <c r="I266" s="175"/>
      <c r="J266" s="175"/>
      <c r="K266" s="175"/>
      <c r="L266" s="175"/>
      <c r="M266" s="175"/>
      <c r="N266" s="176"/>
      <c r="O266" s="44"/>
    </row>
    <row r="267" spans="1:15" ht="15.75">
      <c r="A267" s="44"/>
      <c r="B267" s="49"/>
      <c r="C267" s="54" t="s">
        <v>167</v>
      </c>
      <c r="D267" s="54"/>
      <c r="E267" s="44"/>
      <c r="F267" s="51"/>
      <c r="G267" s="52" t="s">
        <v>168</v>
      </c>
      <c r="H267" s="53"/>
      <c r="I267" s="175"/>
      <c r="J267" s="175"/>
      <c r="K267" s="175"/>
      <c r="L267" s="175"/>
      <c r="M267" s="175"/>
      <c r="N267" s="176"/>
      <c r="O267" s="44"/>
    </row>
    <row r="268" spans="1:15" ht="15.75">
      <c r="A268" s="44"/>
      <c r="B268" s="49"/>
      <c r="C268" s="44" t="s">
        <v>169</v>
      </c>
      <c r="D268" s="54"/>
      <c r="E268" s="44"/>
      <c r="F268" s="51"/>
      <c r="G268" s="52" t="s">
        <v>170</v>
      </c>
      <c r="H268" s="53"/>
      <c r="I268" s="175"/>
      <c r="J268" s="175"/>
      <c r="K268" s="175"/>
      <c r="L268" s="175"/>
      <c r="M268" s="175"/>
      <c r="N268" s="176"/>
      <c r="O268" s="44"/>
    </row>
    <row r="269" spans="1:15" ht="13.5" thickBot="1">
      <c r="A269" s="44"/>
      <c r="B269" s="49"/>
      <c r="C269" s="44"/>
      <c r="D269" s="44"/>
      <c r="E269" s="44"/>
      <c r="F269" s="44"/>
      <c r="G269" s="44"/>
      <c r="H269" s="44"/>
      <c r="I269" s="44"/>
      <c r="J269" s="44"/>
      <c r="K269" s="44"/>
      <c r="L269" s="44"/>
      <c r="M269" s="44"/>
      <c r="N269" s="55"/>
      <c r="O269" s="44"/>
    </row>
    <row r="270" spans="1:15" ht="12.75">
      <c r="A270" s="44"/>
      <c r="B270" s="56" t="s">
        <v>171</v>
      </c>
      <c r="C270" s="177" t="s">
        <v>74</v>
      </c>
      <c r="D270" s="177"/>
      <c r="E270" s="57"/>
      <c r="F270" s="58" t="s">
        <v>172</v>
      </c>
      <c r="G270" s="177" t="s">
        <v>76</v>
      </c>
      <c r="H270" s="177"/>
      <c r="I270" s="177"/>
      <c r="J270" s="177"/>
      <c r="K270" s="177"/>
      <c r="L270" s="177"/>
      <c r="M270" s="177"/>
      <c r="N270" s="178"/>
      <c r="O270" s="44"/>
    </row>
    <row r="271" spans="1:15" ht="15">
      <c r="A271" s="44"/>
      <c r="B271" s="59" t="s">
        <v>173</v>
      </c>
      <c r="C271" s="179" t="s">
        <v>39</v>
      </c>
      <c r="D271" s="179"/>
      <c r="E271" s="60"/>
      <c r="F271" s="61" t="s">
        <v>174</v>
      </c>
      <c r="G271" s="179" t="s">
        <v>36</v>
      </c>
      <c r="H271" s="179"/>
      <c r="I271" s="179"/>
      <c r="J271" s="179"/>
      <c r="K271" s="179"/>
      <c r="L271" s="179"/>
      <c r="M271" s="179"/>
      <c r="N271" s="180"/>
      <c r="O271" s="44"/>
    </row>
    <row r="272" spans="1:15" ht="15">
      <c r="A272" s="44"/>
      <c r="B272" s="59" t="s">
        <v>175</v>
      </c>
      <c r="C272" s="179" t="s">
        <v>37</v>
      </c>
      <c r="D272" s="179"/>
      <c r="E272" s="60"/>
      <c r="F272" s="61" t="s">
        <v>176</v>
      </c>
      <c r="G272" s="179" t="s">
        <v>53</v>
      </c>
      <c r="H272" s="179"/>
      <c r="I272" s="179"/>
      <c r="J272" s="179"/>
      <c r="K272" s="179"/>
      <c r="L272" s="179"/>
      <c r="M272" s="179"/>
      <c r="N272" s="180"/>
      <c r="O272" s="44"/>
    </row>
    <row r="273" spans="1:15" ht="12.75">
      <c r="A273" s="44"/>
      <c r="B273" s="181" t="s">
        <v>177</v>
      </c>
      <c r="C273" s="182"/>
      <c r="D273" s="182"/>
      <c r="E273" s="62"/>
      <c r="F273" s="182" t="s">
        <v>177</v>
      </c>
      <c r="G273" s="182"/>
      <c r="H273" s="182"/>
      <c r="I273" s="182"/>
      <c r="J273" s="182"/>
      <c r="K273" s="182"/>
      <c r="L273" s="182"/>
      <c r="M273" s="182"/>
      <c r="N273" s="183"/>
      <c r="O273" s="44"/>
    </row>
    <row r="274" spans="1:15" ht="12.75">
      <c r="A274" s="44"/>
      <c r="B274" s="63" t="s">
        <v>178</v>
      </c>
      <c r="C274" s="179"/>
      <c r="D274" s="179"/>
      <c r="E274" s="60"/>
      <c r="F274" s="64" t="s">
        <v>178</v>
      </c>
      <c r="G274" s="179"/>
      <c r="H274" s="179"/>
      <c r="I274" s="179"/>
      <c r="J274" s="179"/>
      <c r="K274" s="179"/>
      <c r="L274" s="179"/>
      <c r="M274" s="179"/>
      <c r="N274" s="180"/>
      <c r="O274" s="44"/>
    </row>
    <row r="275" spans="1:15" ht="13.5" thickBot="1">
      <c r="A275" s="44"/>
      <c r="B275" s="65" t="s">
        <v>178</v>
      </c>
      <c r="C275" s="184"/>
      <c r="D275" s="184"/>
      <c r="E275" s="66"/>
      <c r="F275" s="67" t="s">
        <v>178</v>
      </c>
      <c r="G275" s="184"/>
      <c r="H275" s="184"/>
      <c r="I275" s="184"/>
      <c r="J275" s="184"/>
      <c r="K275" s="184"/>
      <c r="L275" s="184"/>
      <c r="M275" s="184"/>
      <c r="N275" s="185"/>
      <c r="O275" s="44"/>
    </row>
    <row r="276" spans="1:15" ht="12.75">
      <c r="A276" s="44"/>
      <c r="B276" s="49"/>
      <c r="C276" s="44"/>
      <c r="D276" s="44"/>
      <c r="E276" s="44"/>
      <c r="F276" s="44"/>
      <c r="G276" s="44"/>
      <c r="H276" s="44"/>
      <c r="I276" s="44"/>
      <c r="J276" s="44"/>
      <c r="K276" s="44"/>
      <c r="L276" s="44"/>
      <c r="M276" s="44"/>
      <c r="N276" s="55"/>
      <c r="O276" s="44"/>
    </row>
    <row r="277" spans="1:15" ht="13.5" thickBot="1">
      <c r="A277" s="44"/>
      <c r="B277" s="68" t="s">
        <v>179</v>
      </c>
      <c r="C277" s="44"/>
      <c r="D277" s="44"/>
      <c r="E277" s="44"/>
      <c r="F277" s="69">
        <v>1</v>
      </c>
      <c r="G277" s="69">
        <v>2</v>
      </c>
      <c r="H277" s="69">
        <v>3</v>
      </c>
      <c r="I277" s="69">
        <v>4</v>
      </c>
      <c r="J277" s="69">
        <v>5</v>
      </c>
      <c r="K277" s="186" t="s">
        <v>6</v>
      </c>
      <c r="L277" s="186"/>
      <c r="M277" s="69" t="s">
        <v>180</v>
      </c>
      <c r="N277" s="70" t="s">
        <v>181</v>
      </c>
      <c r="O277" s="44"/>
    </row>
    <row r="278" spans="1:15" ht="15">
      <c r="A278" s="44"/>
      <c r="B278" s="71" t="s">
        <v>182</v>
      </c>
      <c r="C278" s="187" t="str">
        <f>IF(C271&gt;"",C271&amp;" - "&amp;G271,"")</f>
        <v>Kettula Leo - Hiltunen Paulus</v>
      </c>
      <c r="D278" s="187"/>
      <c r="E278" s="73"/>
      <c r="F278" s="74">
        <v>2</v>
      </c>
      <c r="G278" s="74">
        <v>8</v>
      </c>
      <c r="H278" s="74">
        <v>7</v>
      </c>
      <c r="I278" s="74"/>
      <c r="J278" s="75"/>
      <c r="K278" s="76">
        <f>IF(ISBLANK(F278),"",COUNTIF(F278:J278,"&gt;=0"))</f>
        <v>3</v>
      </c>
      <c r="L278" s="77">
        <f>IF(ISBLANK(F278),"",IF(LEFT(F278)="-",1,0)+IF(LEFT(G278)="-",1,0)+IF(LEFT(H278)="-",1,0)+IF(LEFT(I278)="-",1,0)+IF(LEFT(J278)="-",1,0))</f>
        <v>0</v>
      </c>
      <c r="M278" s="76">
        <f aca="true" t="shared" si="10" ref="M278:N282">IF(K278=3,1,"")</f>
        <v>1</v>
      </c>
      <c r="N278" s="77">
        <f t="shared" si="10"/>
      </c>
      <c r="O278" s="44"/>
    </row>
    <row r="279" spans="1:15" ht="15">
      <c r="A279" s="44"/>
      <c r="B279" s="71" t="s">
        <v>183</v>
      </c>
      <c r="C279" s="187" t="str">
        <f>IF(C272&gt;"",C272&amp;" - "&amp;G272,"")</f>
        <v>Engberg Elim - Näppä Juho</v>
      </c>
      <c r="D279" s="187"/>
      <c r="E279" s="73"/>
      <c r="F279" s="74">
        <v>-8</v>
      </c>
      <c r="G279" s="74">
        <v>6</v>
      </c>
      <c r="H279" s="74">
        <v>5</v>
      </c>
      <c r="I279" s="74">
        <v>-5</v>
      </c>
      <c r="J279" s="75">
        <v>-3</v>
      </c>
      <c r="K279" s="78">
        <f>IF(ISBLANK(F279),"",COUNTIF(F279:J279,"&gt;=0"))</f>
        <v>2</v>
      </c>
      <c r="L279" s="79">
        <f>IF(ISBLANK(F279),"",IF(LEFT(F279)="-",1,0)+IF(LEFT(G279)="-",1,0)+IF(LEFT(H279)="-",1,0)+IF(LEFT(I279)="-",1,0)+IF(LEFT(J279)="-",1,0))</f>
        <v>3</v>
      </c>
      <c r="M279" s="78">
        <f t="shared" si="10"/>
      </c>
      <c r="N279" s="79">
        <f t="shared" si="10"/>
        <v>1</v>
      </c>
      <c r="O279" s="44"/>
    </row>
    <row r="280" spans="1:15" ht="12.75">
      <c r="A280" s="44"/>
      <c r="B280" s="80" t="s">
        <v>184</v>
      </c>
      <c r="C280" s="72">
        <f>IF(C274&gt;"",C274&amp;" / "&amp;C275,"")</f>
      </c>
      <c r="D280" s="72">
        <f>IF(G274&gt;"",G274&amp;" / "&amp;G275,"")</f>
      </c>
      <c r="E280" s="81"/>
      <c r="F280" s="74">
        <v>4</v>
      </c>
      <c r="G280" s="74">
        <v>1</v>
      </c>
      <c r="H280" s="74">
        <v>11</v>
      </c>
      <c r="I280" s="74"/>
      <c r="J280" s="75"/>
      <c r="K280" s="78">
        <f>IF(ISBLANK(F280),"",COUNTIF(F280:J280,"&gt;=0"))</f>
        <v>3</v>
      </c>
      <c r="L280" s="79">
        <f>IF(ISBLANK(F280),"",IF(LEFT(F280)="-",1,0)+IF(LEFT(G280)="-",1,0)+IF(LEFT(H280)="-",1,0)+IF(LEFT(I280)="-",1,0)+IF(LEFT(J280)="-",1,0))</f>
        <v>0</v>
      </c>
      <c r="M280" s="78">
        <f t="shared" si="10"/>
        <v>1</v>
      </c>
      <c r="N280" s="79">
        <f t="shared" si="10"/>
      </c>
      <c r="O280" s="44"/>
    </row>
    <row r="281" spans="1:15" ht="15">
      <c r="A281" s="44"/>
      <c r="B281" s="71" t="s">
        <v>185</v>
      </c>
      <c r="C281" s="187" t="str">
        <f>IF(C271&gt;"",C271&amp;" - "&amp;G272,"")</f>
        <v>Kettula Leo - Näppä Juho</v>
      </c>
      <c r="D281" s="187"/>
      <c r="E281" s="73"/>
      <c r="F281" s="74">
        <v>7</v>
      </c>
      <c r="G281" s="74">
        <v>4</v>
      </c>
      <c r="H281" s="74">
        <v>6</v>
      </c>
      <c r="I281" s="74"/>
      <c r="J281" s="75"/>
      <c r="K281" s="78">
        <f>IF(ISBLANK(F281),"",COUNTIF(F281:J281,"&gt;=0"))</f>
        <v>3</v>
      </c>
      <c r="L281" s="79">
        <f>IF(ISBLANK(F281),"",IF(LEFT(F281)="-",1,0)+IF(LEFT(G281)="-",1,0)+IF(LEFT(H281)="-",1,0)+IF(LEFT(I281)="-",1,0)+IF(LEFT(J281)="-",1,0))</f>
        <v>0</v>
      </c>
      <c r="M281" s="78">
        <f t="shared" si="10"/>
        <v>1</v>
      </c>
      <c r="N281" s="79">
        <f t="shared" si="10"/>
      </c>
      <c r="O281" s="44"/>
    </row>
    <row r="282" spans="1:15" ht="15.75" thickBot="1">
      <c r="A282" s="44"/>
      <c r="B282" s="71" t="s">
        <v>186</v>
      </c>
      <c r="C282" s="187" t="str">
        <f>IF(C272&gt;"",C272&amp;" - "&amp;G271,"")</f>
        <v>Engberg Elim - Hiltunen Paulus</v>
      </c>
      <c r="D282" s="187"/>
      <c r="E282" s="73"/>
      <c r="F282" s="74"/>
      <c r="G282" s="74"/>
      <c r="H282" s="74"/>
      <c r="I282" s="74"/>
      <c r="J282" s="75"/>
      <c r="K282" s="82">
        <f>IF(ISBLANK(F282),"",COUNTIF(F282:J282,"&gt;=0"))</f>
      </c>
      <c r="L282" s="83">
        <f>IF(ISBLANK(F282),"",IF(LEFT(F282)="-",1,0)+IF(LEFT(G282)="-",1,0)+IF(LEFT(H282)="-",1,0)+IF(LEFT(I282)="-",1,0)+IF(LEFT(J282)="-",1,0))</f>
      </c>
      <c r="M282" s="82">
        <f t="shared" si="10"/>
      </c>
      <c r="N282" s="83">
        <f t="shared" si="10"/>
      </c>
      <c r="O282" s="44"/>
    </row>
    <row r="283" spans="1:15" ht="19.5" thickBot="1">
      <c r="A283" s="44"/>
      <c r="B283" s="84"/>
      <c r="C283" s="85"/>
      <c r="D283" s="85"/>
      <c r="E283" s="85"/>
      <c r="F283" s="86"/>
      <c r="G283" s="86"/>
      <c r="H283" s="87"/>
      <c r="I283" s="188" t="s">
        <v>187</v>
      </c>
      <c r="J283" s="188"/>
      <c r="K283" s="88">
        <f>COUNTIF(K278:K282,"=3")</f>
        <v>3</v>
      </c>
      <c r="L283" s="89">
        <f>COUNTIF(L278:L282,"=3")</f>
        <v>1</v>
      </c>
      <c r="M283" s="90">
        <f>SUM(M278:M282)</f>
        <v>3</v>
      </c>
      <c r="N283" s="91">
        <f>SUM(N278:N282)</f>
        <v>1</v>
      </c>
      <c r="O283" s="44"/>
    </row>
    <row r="284" spans="1:15" ht="15">
      <c r="A284" s="44"/>
      <c r="B284" s="92" t="s">
        <v>188</v>
      </c>
      <c r="C284" s="85"/>
      <c r="D284" s="85"/>
      <c r="E284" s="85"/>
      <c r="F284" s="85"/>
      <c r="G284" s="85"/>
      <c r="H284" s="85"/>
      <c r="I284" s="85"/>
      <c r="J284" s="85"/>
      <c r="K284" s="44"/>
      <c r="L284" s="44"/>
      <c r="M284" s="44"/>
      <c r="N284" s="55"/>
      <c r="O284" s="44"/>
    </row>
    <row r="285" spans="1:15" ht="15">
      <c r="A285" s="44"/>
      <c r="B285" s="93" t="s">
        <v>189</v>
      </c>
      <c r="C285" s="94"/>
      <c r="D285" s="95" t="s">
        <v>190</v>
      </c>
      <c r="E285" s="94"/>
      <c r="F285" s="95" t="s">
        <v>27</v>
      </c>
      <c r="G285" s="95"/>
      <c r="H285" s="96"/>
      <c r="I285" s="44"/>
      <c r="J285" s="189" t="s">
        <v>191</v>
      </c>
      <c r="K285" s="189"/>
      <c r="L285" s="189"/>
      <c r="M285" s="189"/>
      <c r="N285" s="190"/>
      <c r="O285" s="44"/>
    </row>
    <row r="286" spans="1:15" ht="21.75" thickBot="1">
      <c r="A286" s="44"/>
      <c r="B286" s="191"/>
      <c r="C286" s="192"/>
      <c r="D286" s="192"/>
      <c r="E286" s="97"/>
      <c r="F286" s="192"/>
      <c r="G286" s="192"/>
      <c r="H286" s="192"/>
      <c r="I286" s="192"/>
      <c r="J286" s="193" t="str">
        <f>IF(M283=3,C270,IF(N283=3,G270,""))</f>
        <v>MBF 1</v>
      </c>
      <c r="K286" s="193"/>
      <c r="L286" s="193"/>
      <c r="M286" s="193"/>
      <c r="N286" s="194"/>
      <c r="O286" s="44"/>
    </row>
    <row r="287" spans="1:15" ht="13.5" thickBot="1">
      <c r="A287" s="44"/>
      <c r="B287" s="98"/>
      <c r="C287" s="99"/>
      <c r="D287" s="99"/>
      <c r="E287" s="99"/>
      <c r="F287" s="99"/>
      <c r="G287" s="99"/>
      <c r="H287" s="99"/>
      <c r="I287" s="99"/>
      <c r="J287" s="99"/>
      <c r="K287" s="99"/>
      <c r="L287" s="99"/>
      <c r="M287" s="99"/>
      <c r="N287" s="100"/>
      <c r="O287" s="44"/>
    </row>
    <row r="290" ht="13.5" thickBot="1"/>
    <row r="291" spans="1:15" ht="12.75">
      <c r="A291" s="44"/>
      <c r="B291" s="45"/>
      <c r="C291" s="46"/>
      <c r="D291" s="46"/>
      <c r="E291" s="46"/>
      <c r="F291" s="47"/>
      <c r="G291" s="48" t="s">
        <v>164</v>
      </c>
      <c r="H291" s="46"/>
      <c r="I291" s="173"/>
      <c r="J291" s="173"/>
      <c r="K291" s="173"/>
      <c r="L291" s="173"/>
      <c r="M291" s="173"/>
      <c r="N291" s="174"/>
      <c r="O291" s="44"/>
    </row>
    <row r="292" spans="1:15" ht="12.75">
      <c r="A292" s="44"/>
      <c r="B292" s="49"/>
      <c r="C292" s="50" t="s">
        <v>165</v>
      </c>
      <c r="D292" s="50"/>
      <c r="E292" s="44"/>
      <c r="F292" s="51"/>
      <c r="G292" s="52" t="s">
        <v>166</v>
      </c>
      <c r="H292" s="53"/>
      <c r="I292" s="175"/>
      <c r="J292" s="175"/>
      <c r="K292" s="175"/>
      <c r="L292" s="175"/>
      <c r="M292" s="175"/>
      <c r="N292" s="176"/>
      <c r="O292" s="44"/>
    </row>
    <row r="293" spans="1:15" ht="15.75">
      <c r="A293" s="44"/>
      <c r="B293" s="49"/>
      <c r="C293" s="54" t="s">
        <v>167</v>
      </c>
      <c r="D293" s="54"/>
      <c r="E293" s="44"/>
      <c r="F293" s="51"/>
      <c r="G293" s="52" t="s">
        <v>168</v>
      </c>
      <c r="H293" s="53"/>
      <c r="I293" s="175"/>
      <c r="J293" s="175"/>
      <c r="K293" s="175"/>
      <c r="L293" s="175"/>
      <c r="M293" s="175"/>
      <c r="N293" s="176"/>
      <c r="O293" s="44"/>
    </row>
    <row r="294" spans="1:15" ht="15.75">
      <c r="A294" s="44"/>
      <c r="B294" s="49"/>
      <c r="C294" s="44" t="s">
        <v>169</v>
      </c>
      <c r="D294" s="54"/>
      <c r="E294" s="44"/>
      <c r="F294" s="51"/>
      <c r="G294" s="52" t="s">
        <v>170</v>
      </c>
      <c r="H294" s="53"/>
      <c r="I294" s="175"/>
      <c r="J294" s="175"/>
      <c r="K294" s="175"/>
      <c r="L294" s="175"/>
      <c r="M294" s="175"/>
      <c r="N294" s="176"/>
      <c r="O294" s="44"/>
    </row>
    <row r="295" spans="1:15" ht="13.5" thickBot="1">
      <c r="A295" s="44"/>
      <c r="B295" s="49"/>
      <c r="C295" s="44"/>
      <c r="D295" s="44"/>
      <c r="E295" s="44"/>
      <c r="F295" s="44"/>
      <c r="G295" s="44"/>
      <c r="H295" s="44"/>
      <c r="I295" s="44"/>
      <c r="J295" s="44"/>
      <c r="K295" s="44"/>
      <c r="L295" s="44"/>
      <c r="M295" s="44"/>
      <c r="N295" s="55"/>
      <c r="O295" s="44"/>
    </row>
    <row r="296" spans="1:15" ht="12.75">
      <c r="A296" s="44"/>
      <c r="B296" s="56" t="s">
        <v>171</v>
      </c>
      <c r="C296" s="177" t="s">
        <v>81</v>
      </c>
      <c r="D296" s="177"/>
      <c r="E296" s="57"/>
      <c r="F296" s="58" t="s">
        <v>172</v>
      </c>
      <c r="G296" s="177" t="s">
        <v>78</v>
      </c>
      <c r="H296" s="177"/>
      <c r="I296" s="177"/>
      <c r="J296" s="177"/>
      <c r="K296" s="177"/>
      <c r="L296" s="177"/>
      <c r="M296" s="177"/>
      <c r="N296" s="178"/>
      <c r="O296" s="44"/>
    </row>
    <row r="297" spans="1:15" ht="15">
      <c r="A297" s="44"/>
      <c r="B297" s="59" t="s">
        <v>173</v>
      </c>
      <c r="C297" s="179" t="s">
        <v>38</v>
      </c>
      <c r="D297" s="179"/>
      <c r="E297" s="60"/>
      <c r="F297" s="61" t="s">
        <v>174</v>
      </c>
      <c r="G297" s="179" t="s">
        <v>201</v>
      </c>
      <c r="H297" s="179"/>
      <c r="I297" s="179"/>
      <c r="J297" s="179"/>
      <c r="K297" s="179"/>
      <c r="L297" s="179"/>
      <c r="M297" s="179"/>
      <c r="N297" s="180"/>
      <c r="O297" s="44"/>
    </row>
    <row r="298" spans="1:15" ht="15">
      <c r="A298" s="44"/>
      <c r="B298" s="59" t="s">
        <v>175</v>
      </c>
      <c r="C298" s="179" t="s">
        <v>16</v>
      </c>
      <c r="D298" s="179"/>
      <c r="E298" s="60"/>
      <c r="F298" s="61" t="s">
        <v>176</v>
      </c>
      <c r="G298" s="179" t="s">
        <v>202</v>
      </c>
      <c r="H298" s="179"/>
      <c r="I298" s="179"/>
      <c r="J298" s="179"/>
      <c r="K298" s="179"/>
      <c r="L298" s="179"/>
      <c r="M298" s="179"/>
      <c r="N298" s="180"/>
      <c r="O298" s="44"/>
    </row>
    <row r="299" spans="1:15" ht="12.75">
      <c r="A299" s="44"/>
      <c r="B299" s="181" t="s">
        <v>177</v>
      </c>
      <c r="C299" s="182"/>
      <c r="D299" s="182"/>
      <c r="E299" s="62"/>
      <c r="F299" s="182" t="s">
        <v>177</v>
      </c>
      <c r="G299" s="182"/>
      <c r="H299" s="182"/>
      <c r="I299" s="182"/>
      <c r="J299" s="182"/>
      <c r="K299" s="182"/>
      <c r="L299" s="182"/>
      <c r="M299" s="182"/>
      <c r="N299" s="183"/>
      <c r="O299" s="44"/>
    </row>
    <row r="300" spans="1:15" ht="12.75">
      <c r="A300" s="44"/>
      <c r="B300" s="63" t="s">
        <v>178</v>
      </c>
      <c r="C300" s="179" t="s">
        <v>44</v>
      </c>
      <c r="D300" s="179"/>
      <c r="E300" s="60"/>
      <c r="F300" s="64" t="s">
        <v>178</v>
      </c>
      <c r="G300" s="179"/>
      <c r="H300" s="179"/>
      <c r="I300" s="179"/>
      <c r="J300" s="179"/>
      <c r="K300" s="179"/>
      <c r="L300" s="179"/>
      <c r="M300" s="179"/>
      <c r="N300" s="180"/>
      <c r="O300" s="44"/>
    </row>
    <row r="301" spans="1:15" ht="13.5" thickBot="1">
      <c r="A301" s="44"/>
      <c r="B301" s="65" t="s">
        <v>178</v>
      </c>
      <c r="C301" s="179" t="s">
        <v>16</v>
      </c>
      <c r="D301" s="179"/>
      <c r="E301" s="66"/>
      <c r="F301" s="67" t="s">
        <v>178</v>
      </c>
      <c r="G301" s="184"/>
      <c r="H301" s="184"/>
      <c r="I301" s="184"/>
      <c r="J301" s="184"/>
      <c r="K301" s="184"/>
      <c r="L301" s="184"/>
      <c r="M301" s="184"/>
      <c r="N301" s="185"/>
      <c r="O301" s="44"/>
    </row>
    <row r="302" spans="1:15" ht="12.75">
      <c r="A302" s="44"/>
      <c r="B302" s="49"/>
      <c r="C302" s="44"/>
      <c r="D302" s="44"/>
      <c r="E302" s="44"/>
      <c r="F302" s="44"/>
      <c r="G302" s="44"/>
      <c r="H302" s="44"/>
      <c r="I302" s="44"/>
      <c r="J302" s="44"/>
      <c r="K302" s="44"/>
      <c r="L302" s="44"/>
      <c r="M302" s="44"/>
      <c r="N302" s="55"/>
      <c r="O302" s="44"/>
    </row>
    <row r="303" spans="1:15" ht="13.5" thickBot="1">
      <c r="A303" s="44"/>
      <c r="B303" s="68" t="s">
        <v>179</v>
      </c>
      <c r="C303" s="44"/>
      <c r="D303" s="44"/>
      <c r="E303" s="44"/>
      <c r="F303" s="69">
        <v>1</v>
      </c>
      <c r="G303" s="69">
        <v>2</v>
      </c>
      <c r="H303" s="69">
        <v>3</v>
      </c>
      <c r="I303" s="69">
        <v>4</v>
      </c>
      <c r="J303" s="69">
        <v>5</v>
      </c>
      <c r="K303" s="186" t="s">
        <v>6</v>
      </c>
      <c r="L303" s="186"/>
      <c r="M303" s="69" t="s">
        <v>180</v>
      </c>
      <c r="N303" s="70" t="s">
        <v>181</v>
      </c>
      <c r="O303" s="44"/>
    </row>
    <row r="304" spans="1:15" ht="15">
      <c r="A304" s="44"/>
      <c r="B304" s="71" t="s">
        <v>182</v>
      </c>
      <c r="C304" s="187" t="str">
        <f>IF(C297&gt;"",C297&amp;" - "&amp;G297,"")</f>
        <v>Abdalla Amr - Hietanen Juho</v>
      </c>
      <c r="D304" s="187"/>
      <c r="E304" s="73"/>
      <c r="F304" s="74">
        <v>9</v>
      </c>
      <c r="G304" s="74">
        <v>-10</v>
      </c>
      <c r="H304" s="74">
        <v>-6</v>
      </c>
      <c r="I304" s="74">
        <v>9</v>
      </c>
      <c r="J304" s="75">
        <v>6</v>
      </c>
      <c r="K304" s="76">
        <f>IF(ISBLANK(F304),"",COUNTIF(F304:J304,"&gt;=0"))</f>
        <v>3</v>
      </c>
      <c r="L304" s="77">
        <f>IF(ISBLANK(F304),"",IF(LEFT(F304)="-",1,0)+IF(LEFT(G304)="-",1,0)+IF(LEFT(H304)="-",1,0)+IF(LEFT(I304)="-",1,0)+IF(LEFT(J304)="-",1,0))</f>
        <v>2</v>
      </c>
      <c r="M304" s="76">
        <f aca="true" t="shared" si="11" ref="M304:N308">IF(K304=3,1,"")</f>
        <v>1</v>
      </c>
      <c r="N304" s="77">
        <f t="shared" si="11"/>
      </c>
      <c r="O304" s="44"/>
    </row>
    <row r="305" spans="1:15" ht="15">
      <c r="A305" s="44"/>
      <c r="B305" s="71" t="s">
        <v>183</v>
      </c>
      <c r="C305" s="187" t="str">
        <f>IF(C298&gt;"",C298&amp;" - "&amp;G298,"")</f>
        <v>Afanassiev Yuri - Marttinen Nuno</v>
      </c>
      <c r="D305" s="187"/>
      <c r="E305" s="73"/>
      <c r="F305" s="74">
        <v>-3</v>
      </c>
      <c r="G305" s="74">
        <v>-9</v>
      </c>
      <c r="H305" s="74">
        <v>-7</v>
      </c>
      <c r="I305" s="74"/>
      <c r="J305" s="75"/>
      <c r="K305" s="78">
        <f>IF(ISBLANK(F305),"",COUNTIF(F305:J305,"&gt;=0"))</f>
        <v>0</v>
      </c>
      <c r="L305" s="79">
        <f>IF(ISBLANK(F305),"",IF(LEFT(F305)="-",1,0)+IF(LEFT(G305)="-",1,0)+IF(LEFT(H305)="-",1,0)+IF(LEFT(I305)="-",1,0)+IF(LEFT(J305)="-",1,0))</f>
        <v>3</v>
      </c>
      <c r="M305" s="78">
        <f t="shared" si="11"/>
      </c>
      <c r="N305" s="79">
        <f t="shared" si="11"/>
        <v>1</v>
      </c>
      <c r="O305" s="44"/>
    </row>
    <row r="306" spans="1:15" ht="12.75">
      <c r="A306" s="44"/>
      <c r="B306" s="80" t="s">
        <v>184</v>
      </c>
      <c r="C306" s="72" t="str">
        <f>IF(C300&gt;"",C300&amp;" / "&amp;C301,"")</f>
        <v>Oresic Alvar / Afanassiev Yuri</v>
      </c>
      <c r="D306" s="72">
        <f>IF(G300&gt;"",G300&amp;" / "&amp;G301,"")</f>
      </c>
      <c r="E306" s="81"/>
      <c r="F306" s="74">
        <v>-8</v>
      </c>
      <c r="G306" s="74">
        <v>-3</v>
      </c>
      <c r="H306" s="74">
        <v>-6</v>
      </c>
      <c r="I306" s="74"/>
      <c r="J306" s="75"/>
      <c r="K306" s="78">
        <f>IF(ISBLANK(F306),"",COUNTIF(F306:J306,"&gt;=0"))</f>
        <v>0</v>
      </c>
      <c r="L306" s="79">
        <f>IF(ISBLANK(F306),"",IF(LEFT(F306)="-",1,0)+IF(LEFT(G306)="-",1,0)+IF(LEFT(H306)="-",1,0)+IF(LEFT(I306)="-",1,0)+IF(LEFT(J306)="-",1,0))</f>
        <v>3</v>
      </c>
      <c r="M306" s="78">
        <f t="shared" si="11"/>
      </c>
      <c r="N306" s="79">
        <f t="shared" si="11"/>
        <v>1</v>
      </c>
      <c r="O306" s="44"/>
    </row>
    <row r="307" spans="1:15" ht="15">
      <c r="A307" s="44"/>
      <c r="B307" s="71" t="s">
        <v>185</v>
      </c>
      <c r="C307" s="187" t="str">
        <f>IF(C297&gt;"",C297&amp;" - "&amp;G298,"")</f>
        <v>Abdalla Amr - Marttinen Nuno</v>
      </c>
      <c r="D307" s="187"/>
      <c r="E307" s="73"/>
      <c r="F307" s="74">
        <v>-3</v>
      </c>
      <c r="G307" s="74">
        <v>-4</v>
      </c>
      <c r="H307" s="74">
        <v>-11</v>
      </c>
      <c r="I307" s="74"/>
      <c r="J307" s="75"/>
      <c r="K307" s="78">
        <f>IF(ISBLANK(F307),"",COUNTIF(F307:J307,"&gt;=0"))</f>
        <v>0</v>
      </c>
      <c r="L307" s="79">
        <f>IF(ISBLANK(F307),"",IF(LEFT(F307)="-",1,0)+IF(LEFT(G307)="-",1,0)+IF(LEFT(H307)="-",1,0)+IF(LEFT(I307)="-",1,0)+IF(LEFT(J307)="-",1,0))</f>
        <v>3</v>
      </c>
      <c r="M307" s="78">
        <f t="shared" si="11"/>
      </c>
      <c r="N307" s="79">
        <f t="shared" si="11"/>
        <v>1</v>
      </c>
      <c r="O307" s="44"/>
    </row>
    <row r="308" spans="1:15" ht="15.75" thickBot="1">
      <c r="A308" s="44"/>
      <c r="B308" s="71" t="s">
        <v>186</v>
      </c>
      <c r="C308" s="187" t="str">
        <f>IF(C298&gt;"",C298&amp;" - "&amp;G297,"")</f>
        <v>Afanassiev Yuri - Hietanen Juho</v>
      </c>
      <c r="D308" s="187"/>
      <c r="E308" s="73"/>
      <c r="F308" s="74"/>
      <c r="G308" s="74"/>
      <c r="H308" s="74"/>
      <c r="I308" s="74"/>
      <c r="J308" s="75"/>
      <c r="K308" s="82">
        <f>IF(ISBLANK(F308),"",COUNTIF(F308:J308,"&gt;=0"))</f>
      </c>
      <c r="L308" s="83">
        <f>IF(ISBLANK(F308),"",IF(LEFT(F308)="-",1,0)+IF(LEFT(G308)="-",1,0)+IF(LEFT(H308)="-",1,0)+IF(LEFT(I308)="-",1,0)+IF(LEFT(J308)="-",1,0))</f>
      </c>
      <c r="M308" s="82">
        <f t="shared" si="11"/>
      </c>
      <c r="N308" s="83">
        <f t="shared" si="11"/>
      </c>
      <c r="O308" s="44"/>
    </row>
    <row r="309" spans="1:15" ht="19.5" thickBot="1">
      <c r="A309" s="44"/>
      <c r="B309" s="84"/>
      <c r="C309" s="85"/>
      <c r="D309" s="85"/>
      <c r="E309" s="85"/>
      <c r="F309" s="86"/>
      <c r="G309" s="86"/>
      <c r="H309" s="87"/>
      <c r="I309" s="188" t="s">
        <v>187</v>
      </c>
      <c r="J309" s="188"/>
      <c r="K309" s="88">
        <f>COUNTIF(K304:K308,"=3")</f>
        <v>1</v>
      </c>
      <c r="L309" s="89">
        <f>COUNTIF(L304:L308,"=3")</f>
        <v>3</v>
      </c>
      <c r="M309" s="90">
        <f>SUM(M304:M308)</f>
        <v>1</v>
      </c>
      <c r="N309" s="91">
        <f>SUM(N304:N308)</f>
        <v>3</v>
      </c>
      <c r="O309" s="44"/>
    </row>
    <row r="310" spans="1:15" ht="15">
      <c r="A310" s="44"/>
      <c r="B310" s="92" t="s">
        <v>188</v>
      </c>
      <c r="C310" s="85"/>
      <c r="D310" s="85"/>
      <c r="E310" s="85"/>
      <c r="F310" s="85"/>
      <c r="G310" s="85"/>
      <c r="H310" s="85"/>
      <c r="I310" s="85"/>
      <c r="J310" s="85"/>
      <c r="K310" s="44"/>
      <c r="L310" s="44"/>
      <c r="M310" s="44"/>
      <c r="N310" s="55"/>
      <c r="O310" s="44"/>
    </row>
    <row r="311" spans="1:15" ht="15">
      <c r="A311" s="44"/>
      <c r="B311" s="93" t="s">
        <v>189</v>
      </c>
      <c r="C311" s="94"/>
      <c r="D311" s="95" t="s">
        <v>190</v>
      </c>
      <c r="E311" s="94"/>
      <c r="F311" s="95" t="s">
        <v>27</v>
      </c>
      <c r="G311" s="95"/>
      <c r="H311" s="96"/>
      <c r="I311" s="44"/>
      <c r="J311" s="189" t="s">
        <v>191</v>
      </c>
      <c r="K311" s="189"/>
      <c r="L311" s="189"/>
      <c r="M311" s="189"/>
      <c r="N311" s="190"/>
      <c r="O311" s="44"/>
    </row>
    <row r="312" spans="1:15" ht="21.75" thickBot="1">
      <c r="A312" s="44"/>
      <c r="B312" s="191"/>
      <c r="C312" s="192"/>
      <c r="D312" s="192"/>
      <c r="E312" s="97"/>
      <c r="F312" s="192"/>
      <c r="G312" s="192"/>
      <c r="H312" s="192"/>
      <c r="I312" s="192"/>
      <c r="J312" s="193" t="str">
        <f>IF(M309=3,C296,IF(N309=3,G296,""))</f>
        <v>Maraton 1</v>
      </c>
      <c r="K312" s="193"/>
      <c r="L312" s="193"/>
      <c r="M312" s="193"/>
      <c r="N312" s="194"/>
      <c r="O312" s="44"/>
    </row>
    <row r="313" spans="1:15" ht="13.5" thickBot="1">
      <c r="A313" s="44"/>
      <c r="B313" s="98"/>
      <c r="C313" s="99"/>
      <c r="D313" s="99"/>
      <c r="E313" s="99"/>
      <c r="F313" s="99"/>
      <c r="G313" s="99"/>
      <c r="H313" s="99"/>
      <c r="I313" s="99"/>
      <c r="J313" s="99"/>
      <c r="K313" s="99"/>
      <c r="L313" s="99"/>
      <c r="M313" s="99"/>
      <c r="N313" s="100"/>
      <c r="O313" s="44"/>
    </row>
  </sheetData>
  <sheetProtection/>
  <mergeCells count="312">
    <mergeCell ref="C305:D305"/>
    <mergeCell ref="C307:D307"/>
    <mergeCell ref="C308:D308"/>
    <mergeCell ref="I309:J309"/>
    <mergeCell ref="J311:N311"/>
    <mergeCell ref="B312:D312"/>
    <mergeCell ref="F312:I312"/>
    <mergeCell ref="J312:N312"/>
    <mergeCell ref="C300:D300"/>
    <mergeCell ref="G300:N300"/>
    <mergeCell ref="C301:D301"/>
    <mergeCell ref="G301:N301"/>
    <mergeCell ref="K303:L303"/>
    <mergeCell ref="C304:D304"/>
    <mergeCell ref="C297:D297"/>
    <mergeCell ref="G297:N297"/>
    <mergeCell ref="C298:D298"/>
    <mergeCell ref="G298:N298"/>
    <mergeCell ref="B299:D299"/>
    <mergeCell ref="F299:N299"/>
    <mergeCell ref="I291:N291"/>
    <mergeCell ref="I292:N292"/>
    <mergeCell ref="I293:N293"/>
    <mergeCell ref="I294:N294"/>
    <mergeCell ref="C296:D296"/>
    <mergeCell ref="G296:N296"/>
    <mergeCell ref="C279:D279"/>
    <mergeCell ref="C281:D281"/>
    <mergeCell ref="C282:D282"/>
    <mergeCell ref="I283:J283"/>
    <mergeCell ref="J285:N285"/>
    <mergeCell ref="B286:D286"/>
    <mergeCell ref="F286:I286"/>
    <mergeCell ref="J286:N286"/>
    <mergeCell ref="C274:D274"/>
    <mergeCell ref="G274:N274"/>
    <mergeCell ref="C275:D275"/>
    <mergeCell ref="G275:N275"/>
    <mergeCell ref="K277:L277"/>
    <mergeCell ref="C278:D278"/>
    <mergeCell ref="C271:D271"/>
    <mergeCell ref="G271:N271"/>
    <mergeCell ref="C272:D272"/>
    <mergeCell ref="G272:N272"/>
    <mergeCell ref="B273:D273"/>
    <mergeCell ref="F273:N273"/>
    <mergeCell ref="I265:N265"/>
    <mergeCell ref="I266:N266"/>
    <mergeCell ref="I267:N267"/>
    <mergeCell ref="I268:N268"/>
    <mergeCell ref="C270:D270"/>
    <mergeCell ref="G270:N270"/>
    <mergeCell ref="C253:D253"/>
    <mergeCell ref="C255:D255"/>
    <mergeCell ref="C256:D256"/>
    <mergeCell ref="I257:J257"/>
    <mergeCell ref="J259:N259"/>
    <mergeCell ref="B260:D260"/>
    <mergeCell ref="F260:I260"/>
    <mergeCell ref="J260:N260"/>
    <mergeCell ref="C248:D248"/>
    <mergeCell ref="G248:N248"/>
    <mergeCell ref="C249:D249"/>
    <mergeCell ref="G249:N249"/>
    <mergeCell ref="K251:L251"/>
    <mergeCell ref="C252:D252"/>
    <mergeCell ref="C245:D245"/>
    <mergeCell ref="G245:N245"/>
    <mergeCell ref="C246:D246"/>
    <mergeCell ref="G246:N246"/>
    <mergeCell ref="B247:D247"/>
    <mergeCell ref="F247:N247"/>
    <mergeCell ref="I239:N239"/>
    <mergeCell ref="I240:N240"/>
    <mergeCell ref="I241:N241"/>
    <mergeCell ref="I242:N242"/>
    <mergeCell ref="C244:D244"/>
    <mergeCell ref="G244:N244"/>
    <mergeCell ref="C227:D227"/>
    <mergeCell ref="C229:D229"/>
    <mergeCell ref="C230:D230"/>
    <mergeCell ref="I231:J231"/>
    <mergeCell ref="J233:N233"/>
    <mergeCell ref="B234:D234"/>
    <mergeCell ref="F234:I234"/>
    <mergeCell ref="J234:N234"/>
    <mergeCell ref="C222:D222"/>
    <mergeCell ref="G222:N222"/>
    <mergeCell ref="C223:D223"/>
    <mergeCell ref="G223:N223"/>
    <mergeCell ref="K225:L225"/>
    <mergeCell ref="C226:D226"/>
    <mergeCell ref="C219:D219"/>
    <mergeCell ref="G219:N219"/>
    <mergeCell ref="C220:D220"/>
    <mergeCell ref="G220:N220"/>
    <mergeCell ref="B221:D221"/>
    <mergeCell ref="F221:N221"/>
    <mergeCell ref="I213:N213"/>
    <mergeCell ref="I214:N214"/>
    <mergeCell ref="I215:N215"/>
    <mergeCell ref="I216:N216"/>
    <mergeCell ref="C218:D218"/>
    <mergeCell ref="G218:N218"/>
    <mergeCell ref="C201:D201"/>
    <mergeCell ref="C203:D203"/>
    <mergeCell ref="C204:D204"/>
    <mergeCell ref="I205:J205"/>
    <mergeCell ref="J207:N207"/>
    <mergeCell ref="B208:D208"/>
    <mergeCell ref="F208:I208"/>
    <mergeCell ref="J208:N208"/>
    <mergeCell ref="C196:D196"/>
    <mergeCell ref="G196:N196"/>
    <mergeCell ref="C197:D197"/>
    <mergeCell ref="G197:N197"/>
    <mergeCell ref="K199:L199"/>
    <mergeCell ref="C200:D200"/>
    <mergeCell ref="C193:D193"/>
    <mergeCell ref="G193:N193"/>
    <mergeCell ref="C194:D194"/>
    <mergeCell ref="G194:N194"/>
    <mergeCell ref="B195:D195"/>
    <mergeCell ref="F195:N195"/>
    <mergeCell ref="I187:N187"/>
    <mergeCell ref="I188:N188"/>
    <mergeCell ref="I189:N189"/>
    <mergeCell ref="I190:N190"/>
    <mergeCell ref="C192:D192"/>
    <mergeCell ref="G192:N192"/>
    <mergeCell ref="C175:D175"/>
    <mergeCell ref="C177:D177"/>
    <mergeCell ref="C178:D178"/>
    <mergeCell ref="I179:J179"/>
    <mergeCell ref="J181:N181"/>
    <mergeCell ref="B182:D182"/>
    <mergeCell ref="F182:I182"/>
    <mergeCell ref="J182:N182"/>
    <mergeCell ref="C170:D170"/>
    <mergeCell ref="G170:N170"/>
    <mergeCell ref="C171:D171"/>
    <mergeCell ref="G171:N171"/>
    <mergeCell ref="K173:L173"/>
    <mergeCell ref="C174:D174"/>
    <mergeCell ref="C167:D167"/>
    <mergeCell ref="G167:N167"/>
    <mergeCell ref="C168:D168"/>
    <mergeCell ref="G168:N168"/>
    <mergeCell ref="B169:D169"/>
    <mergeCell ref="F169:N169"/>
    <mergeCell ref="I161:N161"/>
    <mergeCell ref="I162:N162"/>
    <mergeCell ref="I163:N163"/>
    <mergeCell ref="I164:N164"/>
    <mergeCell ref="C166:D166"/>
    <mergeCell ref="G166:N166"/>
    <mergeCell ref="C148:D148"/>
    <mergeCell ref="C150:D150"/>
    <mergeCell ref="C151:D151"/>
    <mergeCell ref="I152:J152"/>
    <mergeCell ref="J154:N154"/>
    <mergeCell ref="B155:D155"/>
    <mergeCell ref="F155:I155"/>
    <mergeCell ref="J155:N155"/>
    <mergeCell ref="C143:D143"/>
    <mergeCell ref="G143:N143"/>
    <mergeCell ref="C144:D144"/>
    <mergeCell ref="G144:N144"/>
    <mergeCell ref="K146:L146"/>
    <mergeCell ref="C147:D147"/>
    <mergeCell ref="C140:D140"/>
    <mergeCell ref="G140:N140"/>
    <mergeCell ref="C141:D141"/>
    <mergeCell ref="G141:N141"/>
    <mergeCell ref="B142:D142"/>
    <mergeCell ref="F142:N142"/>
    <mergeCell ref="I134:N134"/>
    <mergeCell ref="I135:N135"/>
    <mergeCell ref="I136:N136"/>
    <mergeCell ref="I137:N137"/>
    <mergeCell ref="C139:D139"/>
    <mergeCell ref="G139:N139"/>
    <mergeCell ref="C122:D122"/>
    <mergeCell ref="C124:D124"/>
    <mergeCell ref="C125:D125"/>
    <mergeCell ref="I126:J126"/>
    <mergeCell ref="J128:N128"/>
    <mergeCell ref="B129:D129"/>
    <mergeCell ref="F129:I129"/>
    <mergeCell ref="J129:N129"/>
    <mergeCell ref="C117:D117"/>
    <mergeCell ref="G117:N117"/>
    <mergeCell ref="C118:D118"/>
    <mergeCell ref="G118:N118"/>
    <mergeCell ref="K120:L120"/>
    <mergeCell ref="C121:D121"/>
    <mergeCell ref="C114:D114"/>
    <mergeCell ref="G114:N114"/>
    <mergeCell ref="C115:D115"/>
    <mergeCell ref="G115:N115"/>
    <mergeCell ref="B116:D116"/>
    <mergeCell ref="F116:N116"/>
    <mergeCell ref="I108:N108"/>
    <mergeCell ref="I109:N109"/>
    <mergeCell ref="I110:N110"/>
    <mergeCell ref="I111:N111"/>
    <mergeCell ref="C113:D113"/>
    <mergeCell ref="G113:N113"/>
    <mergeCell ref="C96:D96"/>
    <mergeCell ref="C98:D98"/>
    <mergeCell ref="C99:D99"/>
    <mergeCell ref="I100:J100"/>
    <mergeCell ref="J102:N102"/>
    <mergeCell ref="B103:D103"/>
    <mergeCell ref="F103:I103"/>
    <mergeCell ref="J103:N103"/>
    <mergeCell ref="C91:D91"/>
    <mergeCell ref="G91:N91"/>
    <mergeCell ref="C92:D92"/>
    <mergeCell ref="G92:N92"/>
    <mergeCell ref="K94:L94"/>
    <mergeCell ref="C95:D95"/>
    <mergeCell ref="C88:D88"/>
    <mergeCell ref="G88:N88"/>
    <mergeCell ref="C89:D89"/>
    <mergeCell ref="G89:N89"/>
    <mergeCell ref="B90:D90"/>
    <mergeCell ref="F90:N90"/>
    <mergeCell ref="I82:N82"/>
    <mergeCell ref="I83:N83"/>
    <mergeCell ref="I84:N84"/>
    <mergeCell ref="I85:N85"/>
    <mergeCell ref="C87:D87"/>
    <mergeCell ref="G87:N87"/>
    <mergeCell ref="C70:D70"/>
    <mergeCell ref="C72:D72"/>
    <mergeCell ref="C73:D73"/>
    <mergeCell ref="I74:J74"/>
    <mergeCell ref="J76:N76"/>
    <mergeCell ref="B77:D77"/>
    <mergeCell ref="F77:I77"/>
    <mergeCell ref="J77:N77"/>
    <mergeCell ref="C65:D65"/>
    <mergeCell ref="G65:N65"/>
    <mergeCell ref="C66:D66"/>
    <mergeCell ref="G66:N66"/>
    <mergeCell ref="K68:L68"/>
    <mergeCell ref="C69:D69"/>
    <mergeCell ref="C62:D62"/>
    <mergeCell ref="G62:N62"/>
    <mergeCell ref="C63:D63"/>
    <mergeCell ref="G63:N63"/>
    <mergeCell ref="B64:D64"/>
    <mergeCell ref="F64:N64"/>
    <mergeCell ref="I56:N56"/>
    <mergeCell ref="I57:N57"/>
    <mergeCell ref="I58:N58"/>
    <mergeCell ref="I59:N59"/>
    <mergeCell ref="C61:D61"/>
    <mergeCell ref="G61:N61"/>
    <mergeCell ref="C44:D44"/>
    <mergeCell ref="C46:D46"/>
    <mergeCell ref="C47:D47"/>
    <mergeCell ref="I48:J48"/>
    <mergeCell ref="J50:N50"/>
    <mergeCell ref="B51:D51"/>
    <mergeCell ref="F51:I51"/>
    <mergeCell ref="J51:N51"/>
    <mergeCell ref="C39:D39"/>
    <mergeCell ref="G39:N39"/>
    <mergeCell ref="C40:D40"/>
    <mergeCell ref="G40:N40"/>
    <mergeCell ref="K42:L42"/>
    <mergeCell ref="C43:D43"/>
    <mergeCell ref="C36:D36"/>
    <mergeCell ref="G36:N36"/>
    <mergeCell ref="C37:D37"/>
    <mergeCell ref="G37:N37"/>
    <mergeCell ref="B38:D38"/>
    <mergeCell ref="F38:N38"/>
    <mergeCell ref="I30:N30"/>
    <mergeCell ref="I31:N31"/>
    <mergeCell ref="I32:N32"/>
    <mergeCell ref="I33:N33"/>
    <mergeCell ref="C35:D35"/>
    <mergeCell ref="G35:N35"/>
    <mergeCell ref="C18:D18"/>
    <mergeCell ref="C20:D20"/>
    <mergeCell ref="C21:D21"/>
    <mergeCell ref="I22:J22"/>
    <mergeCell ref="J24:N24"/>
    <mergeCell ref="B25:D25"/>
    <mergeCell ref="F25:I25"/>
    <mergeCell ref="J25:N25"/>
    <mergeCell ref="C13:D13"/>
    <mergeCell ref="G13:N13"/>
    <mergeCell ref="C14:D14"/>
    <mergeCell ref="G14:N14"/>
    <mergeCell ref="K16:L16"/>
    <mergeCell ref="C17:D17"/>
    <mergeCell ref="C10:D10"/>
    <mergeCell ref="G10:N10"/>
    <mergeCell ref="C11:D11"/>
    <mergeCell ref="G11:N11"/>
    <mergeCell ref="B12:D12"/>
    <mergeCell ref="F12:N12"/>
    <mergeCell ref="I4:N4"/>
    <mergeCell ref="I5:N5"/>
    <mergeCell ref="I6:N6"/>
    <mergeCell ref="I7:N7"/>
    <mergeCell ref="C9:D9"/>
    <mergeCell ref="G9:N9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29"/>
  <sheetViews>
    <sheetView zoomScalePageLayoutView="0" workbookViewId="0" topLeftCell="A1">
      <selection activeCell="C8" sqref="C8"/>
    </sheetView>
  </sheetViews>
  <sheetFormatPr defaultColWidth="11.57421875" defaultRowHeight="12.75"/>
  <cols>
    <col min="1" max="1" width="6.421875" style="0" customWidth="1"/>
    <col min="2" max="2" width="6.28125" style="0" customWidth="1"/>
    <col min="3" max="3" width="19.28125" style="0" customWidth="1"/>
  </cols>
  <sheetData>
    <row r="2" spans="1:7" ht="18">
      <c r="A2" s="1"/>
      <c r="B2" s="2" t="s">
        <v>82</v>
      </c>
      <c r="C2" s="3"/>
      <c r="D2" s="3"/>
      <c r="E2" s="4"/>
      <c r="F2" s="5"/>
      <c r="G2" s="6"/>
    </row>
    <row r="3" spans="1:7" ht="15">
      <c r="A3" s="1"/>
      <c r="B3" s="8" t="s">
        <v>62</v>
      </c>
      <c r="C3" s="7"/>
      <c r="D3" s="7"/>
      <c r="E3" s="9"/>
      <c r="F3" s="5"/>
      <c r="G3" s="6"/>
    </row>
    <row r="4" spans="1:7" ht="15">
      <c r="A4" s="1"/>
      <c r="B4" s="11" t="s">
        <v>83</v>
      </c>
      <c r="C4" s="12"/>
      <c r="D4" s="12"/>
      <c r="E4" s="13"/>
      <c r="F4" s="5"/>
      <c r="G4" s="6"/>
    </row>
    <row r="7" spans="1:7" ht="12.75">
      <c r="A7" s="25"/>
      <c r="B7" s="25" t="s">
        <v>2</v>
      </c>
      <c r="C7" s="25" t="s">
        <v>55</v>
      </c>
      <c r="D7" s="25" t="s">
        <v>4</v>
      </c>
      <c r="E7" s="5" t="s">
        <v>84</v>
      </c>
      <c r="F7" s="6"/>
      <c r="G7" s="6"/>
    </row>
    <row r="8" spans="1:7" ht="12.75">
      <c r="A8" s="26">
        <v>1</v>
      </c>
      <c r="B8" s="32">
        <v>3489</v>
      </c>
      <c r="C8" s="26" t="s">
        <v>85</v>
      </c>
      <c r="D8" s="26"/>
      <c r="E8" s="27" t="s">
        <v>85</v>
      </c>
      <c r="F8" s="6"/>
      <c r="G8" s="6"/>
    </row>
    <row r="9" spans="1:7" ht="12.75">
      <c r="A9" s="26">
        <v>2</v>
      </c>
      <c r="B9" s="32" t="s">
        <v>219</v>
      </c>
      <c r="C9" s="26" t="s">
        <v>212</v>
      </c>
      <c r="D9" s="26"/>
      <c r="E9" s="28" t="s">
        <v>209</v>
      </c>
      <c r="F9" s="27" t="s">
        <v>85</v>
      </c>
      <c r="G9" s="6"/>
    </row>
    <row r="10" spans="1:7" ht="12.75">
      <c r="A10" s="25">
        <v>3</v>
      </c>
      <c r="B10" s="33" t="s">
        <v>220</v>
      </c>
      <c r="C10" s="25" t="s">
        <v>68</v>
      </c>
      <c r="D10" s="25"/>
      <c r="E10" s="27" t="s">
        <v>86</v>
      </c>
      <c r="F10" s="28" t="s">
        <v>211</v>
      </c>
      <c r="G10" s="5"/>
    </row>
    <row r="11" spans="1:7" ht="12.75">
      <c r="A11" s="25">
        <v>4</v>
      </c>
      <c r="B11" s="33">
        <v>2404</v>
      </c>
      <c r="C11" s="25" t="s">
        <v>86</v>
      </c>
      <c r="D11" s="25"/>
      <c r="E11" s="29" t="s">
        <v>209</v>
      </c>
      <c r="F11" s="1"/>
      <c r="G11" s="27" t="s">
        <v>85</v>
      </c>
    </row>
    <row r="12" spans="1:7" ht="12.75">
      <c r="A12" s="26">
        <v>5</v>
      </c>
      <c r="B12" s="32">
        <v>2419</v>
      </c>
      <c r="C12" s="26" t="s">
        <v>87</v>
      </c>
      <c r="D12" s="26"/>
      <c r="E12" s="27" t="s">
        <v>87</v>
      </c>
      <c r="F12" s="1"/>
      <c r="G12" s="156" t="s">
        <v>211</v>
      </c>
    </row>
    <row r="13" spans="1:7" ht="12.75">
      <c r="A13" s="26">
        <v>6</v>
      </c>
      <c r="B13" s="32" t="s">
        <v>221</v>
      </c>
      <c r="C13" s="26" t="s">
        <v>74</v>
      </c>
      <c r="D13" s="26"/>
      <c r="E13" s="28" t="s">
        <v>211</v>
      </c>
      <c r="F13" s="30" t="s">
        <v>88</v>
      </c>
      <c r="G13" s="34"/>
    </row>
    <row r="14" spans="1:7" ht="12.75">
      <c r="A14" s="25">
        <v>7</v>
      </c>
      <c r="B14" s="33" t="s">
        <v>222</v>
      </c>
      <c r="C14" s="25" t="s">
        <v>66</v>
      </c>
      <c r="D14" s="25"/>
      <c r="E14" s="27" t="s">
        <v>88</v>
      </c>
      <c r="F14" s="29" t="s">
        <v>211</v>
      </c>
      <c r="G14" s="34"/>
    </row>
    <row r="15" spans="1:7" ht="12.75">
      <c r="A15" s="25">
        <v>8</v>
      </c>
      <c r="B15" s="35">
        <v>3098</v>
      </c>
      <c r="C15" s="36" t="s">
        <v>88</v>
      </c>
      <c r="D15" s="25"/>
      <c r="E15" s="29" t="s">
        <v>209</v>
      </c>
      <c r="F15" s="6"/>
      <c r="G15" s="34"/>
    </row>
    <row r="17" ht="12.75">
      <c r="B17" t="s">
        <v>89</v>
      </c>
    </row>
    <row r="19" ht="12.75">
      <c r="B19" t="s">
        <v>90</v>
      </c>
    </row>
    <row r="20" spans="2:4" ht="12.75">
      <c r="B20" s="31">
        <v>3489</v>
      </c>
      <c r="C20" s="10" t="s">
        <v>85</v>
      </c>
      <c r="D20" s="31"/>
    </row>
    <row r="21" spans="2:4" ht="12.75">
      <c r="B21" s="31">
        <v>3098</v>
      </c>
      <c r="C21" s="10" t="s">
        <v>88</v>
      </c>
      <c r="D21" s="31"/>
    </row>
    <row r="22" spans="2:4" ht="12.75">
      <c r="B22" s="31">
        <v>2419</v>
      </c>
      <c r="C22" s="10" t="s">
        <v>87</v>
      </c>
      <c r="D22" s="31"/>
    </row>
    <row r="23" spans="2:4" ht="12.75">
      <c r="B23" s="31">
        <v>2404</v>
      </c>
      <c r="C23" s="10" t="s">
        <v>86</v>
      </c>
      <c r="D23" s="31"/>
    </row>
    <row r="25" ht="12.75">
      <c r="B25" t="s">
        <v>91</v>
      </c>
    </row>
    <row r="26" ht="12.75">
      <c r="B26" t="s">
        <v>92</v>
      </c>
    </row>
    <row r="27" ht="12.75">
      <c r="B27" t="s">
        <v>93</v>
      </c>
    </row>
    <row r="28" ht="12.75">
      <c r="B28" t="s">
        <v>94</v>
      </c>
    </row>
    <row r="29" ht="12.75">
      <c r="B29" t="s">
        <v>95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Roman,Normaali"&amp;12&amp;A</oddHeader>
    <oddFooter>&amp;C&amp;"Times New Roman,Normaali"&amp;12Sivu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4:O185"/>
  <sheetViews>
    <sheetView zoomScalePageLayoutView="0" workbookViewId="0" topLeftCell="A1">
      <selection activeCell="B2" sqref="B2"/>
    </sheetView>
  </sheetViews>
  <sheetFormatPr defaultColWidth="9.140625" defaultRowHeight="12.75"/>
  <cols>
    <col min="3" max="3" width="18.00390625" style="0" customWidth="1"/>
    <col min="4" max="4" width="25.140625" style="0" customWidth="1"/>
    <col min="5" max="5" width="3.28125" style="0" customWidth="1"/>
  </cols>
  <sheetData>
    <row r="3" ht="13.5" thickBot="1"/>
    <row r="4" spans="1:15" ht="12.75">
      <c r="A4" s="44"/>
      <c r="B4" s="45"/>
      <c r="C4" s="46"/>
      <c r="D4" s="46"/>
      <c r="E4" s="46"/>
      <c r="F4" s="47"/>
      <c r="G4" s="48" t="s">
        <v>164</v>
      </c>
      <c r="H4" s="46"/>
      <c r="I4" s="173"/>
      <c r="J4" s="173"/>
      <c r="K4" s="173"/>
      <c r="L4" s="173"/>
      <c r="M4" s="173"/>
      <c r="N4" s="174"/>
      <c r="O4" s="44"/>
    </row>
    <row r="5" spans="1:15" ht="12.75">
      <c r="A5" s="44"/>
      <c r="B5" s="49"/>
      <c r="C5" s="50" t="s">
        <v>165</v>
      </c>
      <c r="D5" s="50"/>
      <c r="E5" s="44"/>
      <c r="F5" s="51"/>
      <c r="G5" s="52" t="s">
        <v>166</v>
      </c>
      <c r="H5" s="53"/>
      <c r="I5" s="175"/>
      <c r="J5" s="175"/>
      <c r="K5" s="175"/>
      <c r="L5" s="175"/>
      <c r="M5" s="175"/>
      <c r="N5" s="176"/>
      <c r="O5" s="44"/>
    </row>
    <row r="6" spans="1:15" ht="15.75">
      <c r="A6" s="44"/>
      <c r="B6" s="49"/>
      <c r="C6" s="54" t="s">
        <v>167</v>
      </c>
      <c r="D6" s="54"/>
      <c r="E6" s="44"/>
      <c r="F6" s="51"/>
      <c r="G6" s="52" t="s">
        <v>168</v>
      </c>
      <c r="H6" s="53"/>
      <c r="I6" s="175"/>
      <c r="J6" s="175"/>
      <c r="K6" s="175"/>
      <c r="L6" s="175"/>
      <c r="M6" s="175"/>
      <c r="N6" s="176"/>
      <c r="O6" s="44"/>
    </row>
    <row r="7" spans="1:15" ht="15.75">
      <c r="A7" s="44"/>
      <c r="B7" s="49"/>
      <c r="C7" s="44" t="s">
        <v>169</v>
      </c>
      <c r="D7" s="54"/>
      <c r="E7" s="44"/>
      <c r="F7" s="51"/>
      <c r="G7" s="52" t="s">
        <v>170</v>
      </c>
      <c r="H7" s="53"/>
      <c r="I7" s="175"/>
      <c r="J7" s="175"/>
      <c r="K7" s="175"/>
      <c r="L7" s="175"/>
      <c r="M7" s="175"/>
      <c r="N7" s="176"/>
      <c r="O7" s="44"/>
    </row>
    <row r="8" spans="1:15" ht="13.5" thickBot="1">
      <c r="A8" s="44"/>
      <c r="B8" s="49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55"/>
      <c r="O8" s="44"/>
    </row>
    <row r="9" spans="1:15" ht="12.75">
      <c r="A9" s="44"/>
      <c r="B9" s="56" t="s">
        <v>171</v>
      </c>
      <c r="C9" s="177" t="s">
        <v>85</v>
      </c>
      <c r="D9" s="177"/>
      <c r="E9" s="57"/>
      <c r="F9" s="58" t="s">
        <v>172</v>
      </c>
      <c r="G9" s="177" t="s">
        <v>212</v>
      </c>
      <c r="H9" s="177"/>
      <c r="I9" s="177"/>
      <c r="J9" s="177"/>
      <c r="K9" s="177"/>
      <c r="L9" s="177"/>
      <c r="M9" s="177"/>
      <c r="N9" s="178"/>
      <c r="O9" s="44"/>
    </row>
    <row r="10" spans="1:15" ht="15">
      <c r="A10" s="44"/>
      <c r="B10" s="59" t="s">
        <v>173</v>
      </c>
      <c r="C10" s="179" t="s">
        <v>111</v>
      </c>
      <c r="D10" s="179"/>
      <c r="E10" s="60"/>
      <c r="F10" s="61" t="s">
        <v>174</v>
      </c>
      <c r="G10" s="179" t="s">
        <v>36</v>
      </c>
      <c r="H10" s="179"/>
      <c r="I10" s="179"/>
      <c r="J10" s="179"/>
      <c r="K10" s="179"/>
      <c r="L10" s="179"/>
      <c r="M10" s="179"/>
      <c r="N10" s="180"/>
      <c r="O10" s="44"/>
    </row>
    <row r="11" spans="1:15" ht="15">
      <c r="A11" s="44"/>
      <c r="B11" s="59" t="s">
        <v>175</v>
      </c>
      <c r="C11" s="179" t="s">
        <v>10</v>
      </c>
      <c r="D11" s="179"/>
      <c r="E11" s="60"/>
      <c r="F11" s="61" t="s">
        <v>176</v>
      </c>
      <c r="G11" s="179" t="s">
        <v>53</v>
      </c>
      <c r="H11" s="179"/>
      <c r="I11" s="179"/>
      <c r="J11" s="179"/>
      <c r="K11" s="179"/>
      <c r="L11" s="179"/>
      <c r="M11" s="179"/>
      <c r="N11" s="180"/>
      <c r="O11" s="44"/>
    </row>
    <row r="12" spans="1:15" ht="12.75">
      <c r="A12" s="44"/>
      <c r="B12" s="181" t="s">
        <v>177</v>
      </c>
      <c r="C12" s="182"/>
      <c r="D12" s="182"/>
      <c r="E12" s="62"/>
      <c r="F12" s="182" t="s">
        <v>177</v>
      </c>
      <c r="G12" s="182"/>
      <c r="H12" s="182"/>
      <c r="I12" s="182"/>
      <c r="J12" s="182"/>
      <c r="K12" s="182"/>
      <c r="L12" s="182"/>
      <c r="M12" s="182"/>
      <c r="N12" s="183"/>
      <c r="O12" s="44"/>
    </row>
    <row r="13" spans="1:15" ht="12.75">
      <c r="A13" s="44"/>
      <c r="B13" s="63" t="s">
        <v>178</v>
      </c>
      <c r="C13" s="179" t="s">
        <v>226</v>
      </c>
      <c r="D13" s="179"/>
      <c r="E13" s="60"/>
      <c r="F13" s="64" t="s">
        <v>178</v>
      </c>
      <c r="G13" s="179"/>
      <c r="H13" s="179"/>
      <c r="I13" s="179"/>
      <c r="J13" s="179"/>
      <c r="K13" s="179"/>
      <c r="L13" s="179"/>
      <c r="M13" s="179"/>
      <c r="N13" s="180"/>
      <c r="O13" s="44"/>
    </row>
    <row r="14" spans="1:15" ht="13.5" thickBot="1">
      <c r="A14" s="44"/>
      <c r="B14" s="65" t="s">
        <v>178</v>
      </c>
      <c r="C14" s="184" t="s">
        <v>111</v>
      </c>
      <c r="D14" s="184"/>
      <c r="E14" s="66"/>
      <c r="F14" s="67" t="s">
        <v>178</v>
      </c>
      <c r="G14" s="184"/>
      <c r="H14" s="184"/>
      <c r="I14" s="184"/>
      <c r="J14" s="184"/>
      <c r="K14" s="184"/>
      <c r="L14" s="184"/>
      <c r="M14" s="184"/>
      <c r="N14" s="185"/>
      <c r="O14" s="44"/>
    </row>
    <row r="15" spans="1:15" ht="12.75">
      <c r="A15" s="44"/>
      <c r="B15" s="49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55"/>
      <c r="O15" s="44"/>
    </row>
    <row r="16" spans="1:15" ht="13.5" thickBot="1">
      <c r="A16" s="44"/>
      <c r="B16" s="68" t="s">
        <v>179</v>
      </c>
      <c r="C16" s="44"/>
      <c r="D16" s="44"/>
      <c r="E16" s="44"/>
      <c r="F16" s="69">
        <v>1</v>
      </c>
      <c r="G16" s="69">
        <v>2</v>
      </c>
      <c r="H16" s="69">
        <v>3</v>
      </c>
      <c r="I16" s="69">
        <v>4</v>
      </c>
      <c r="J16" s="69">
        <v>5</v>
      </c>
      <c r="K16" s="186" t="s">
        <v>6</v>
      </c>
      <c r="L16" s="186"/>
      <c r="M16" s="69" t="s">
        <v>180</v>
      </c>
      <c r="N16" s="70" t="s">
        <v>181</v>
      </c>
      <c r="O16" s="44"/>
    </row>
    <row r="17" spans="1:15" ht="15">
      <c r="A17" s="44"/>
      <c r="B17" s="71" t="s">
        <v>182</v>
      </c>
      <c r="C17" s="187" t="str">
        <f>IF(C10&gt;"",C10&amp;" - "&amp;G10,"")</f>
        <v>Khosravi Sam - Hiltunen Paulus</v>
      </c>
      <c r="D17" s="187"/>
      <c r="E17" s="73"/>
      <c r="F17" s="74">
        <v>5</v>
      </c>
      <c r="G17" s="74">
        <v>5</v>
      </c>
      <c r="H17" s="74">
        <v>4</v>
      </c>
      <c r="I17" s="74"/>
      <c r="J17" s="75"/>
      <c r="K17" s="76">
        <f>IF(ISBLANK(F17),"",COUNTIF(F17:J17,"&gt;=0"))</f>
        <v>3</v>
      </c>
      <c r="L17" s="77">
        <f>IF(ISBLANK(F17),"",IF(LEFT(F17)="-",1,0)+IF(LEFT(G17)="-",1,0)+IF(LEFT(H17)="-",1,0)+IF(LEFT(I17)="-",1,0)+IF(LEFT(J17)="-",1,0))</f>
        <v>0</v>
      </c>
      <c r="M17" s="76">
        <f aca="true" t="shared" si="0" ref="M17:N21">IF(K17=3,1,"")</f>
        <v>1</v>
      </c>
      <c r="N17" s="77">
        <f t="shared" si="0"/>
      </c>
      <c r="O17" s="44"/>
    </row>
    <row r="18" spans="1:15" ht="15">
      <c r="A18" s="44"/>
      <c r="B18" s="71" t="s">
        <v>183</v>
      </c>
      <c r="C18" s="187" t="str">
        <f>IF(C11&gt;"",C11&amp;" - "&amp;G11,"")</f>
        <v>Vesalainen Rasmus - Näppä Juho</v>
      </c>
      <c r="D18" s="187"/>
      <c r="E18" s="73"/>
      <c r="F18" s="74">
        <v>7</v>
      </c>
      <c r="G18" s="74">
        <v>3</v>
      </c>
      <c r="H18" s="74">
        <v>7</v>
      </c>
      <c r="I18" s="74"/>
      <c r="J18" s="75"/>
      <c r="K18" s="78">
        <f>IF(ISBLANK(F18),"",COUNTIF(F18:J18,"&gt;=0"))</f>
        <v>3</v>
      </c>
      <c r="L18" s="79">
        <f>IF(ISBLANK(F18),"",IF(LEFT(F18)="-",1,0)+IF(LEFT(G18)="-",1,0)+IF(LEFT(H18)="-",1,0)+IF(LEFT(I18)="-",1,0)+IF(LEFT(J18)="-",1,0))</f>
        <v>0</v>
      </c>
      <c r="M18" s="78">
        <f t="shared" si="0"/>
        <v>1</v>
      </c>
      <c r="N18" s="79">
        <f t="shared" si="0"/>
      </c>
      <c r="O18" s="44"/>
    </row>
    <row r="19" spans="1:15" ht="12.75">
      <c r="A19" s="44"/>
      <c r="B19" s="80" t="s">
        <v>184</v>
      </c>
      <c r="C19" s="72" t="str">
        <f>IF(C13&gt;"",C13&amp;" / "&amp;C14,"")</f>
        <v>Vesalainen Matias / Khosravi Sam</v>
      </c>
      <c r="D19" s="72">
        <f>IF(G13&gt;"",G13&amp;" / "&amp;G14,"")</f>
      </c>
      <c r="E19" s="81"/>
      <c r="F19" s="74">
        <v>10</v>
      </c>
      <c r="G19" s="74">
        <v>4</v>
      </c>
      <c r="H19" s="74">
        <v>6</v>
      </c>
      <c r="I19" s="74"/>
      <c r="J19" s="75"/>
      <c r="K19" s="78">
        <f>IF(ISBLANK(F19),"",COUNTIF(F19:J19,"&gt;=0"))</f>
        <v>3</v>
      </c>
      <c r="L19" s="79">
        <f>IF(ISBLANK(F19),"",IF(LEFT(F19)="-",1,0)+IF(LEFT(G19)="-",1,0)+IF(LEFT(H19)="-",1,0)+IF(LEFT(I19)="-",1,0)+IF(LEFT(J19)="-",1,0))</f>
        <v>0</v>
      </c>
      <c r="M19" s="78">
        <f t="shared" si="0"/>
        <v>1</v>
      </c>
      <c r="N19" s="79">
        <f t="shared" si="0"/>
      </c>
      <c r="O19" s="44"/>
    </row>
    <row r="20" spans="1:15" ht="15">
      <c r="A20" s="44"/>
      <c r="B20" s="71" t="s">
        <v>185</v>
      </c>
      <c r="C20" s="187" t="str">
        <f>IF(C10&gt;"",C10&amp;" - "&amp;G11,"")</f>
        <v>Khosravi Sam - Näppä Juho</v>
      </c>
      <c r="D20" s="187"/>
      <c r="E20" s="73"/>
      <c r="F20" s="74"/>
      <c r="G20" s="74"/>
      <c r="H20" s="74"/>
      <c r="I20" s="74"/>
      <c r="J20" s="75"/>
      <c r="K20" s="78">
        <f>IF(ISBLANK(F20),"",COUNTIF(F20:J20,"&gt;=0"))</f>
      </c>
      <c r="L20" s="79">
        <f>IF(ISBLANK(F20),"",IF(LEFT(F20)="-",1,0)+IF(LEFT(G20)="-",1,0)+IF(LEFT(H20)="-",1,0)+IF(LEFT(I20)="-",1,0)+IF(LEFT(J20)="-",1,0))</f>
      </c>
      <c r="M20" s="78">
        <f t="shared" si="0"/>
      </c>
      <c r="N20" s="79">
        <f t="shared" si="0"/>
      </c>
      <c r="O20" s="44"/>
    </row>
    <row r="21" spans="1:15" ht="15.75" thickBot="1">
      <c r="A21" s="44"/>
      <c r="B21" s="71" t="s">
        <v>186</v>
      </c>
      <c r="C21" s="187" t="str">
        <f>IF(C11&gt;"",C11&amp;" - "&amp;G10,"")</f>
        <v>Vesalainen Rasmus - Hiltunen Paulus</v>
      </c>
      <c r="D21" s="187"/>
      <c r="E21" s="73"/>
      <c r="F21" s="74"/>
      <c r="G21" s="74"/>
      <c r="H21" s="74"/>
      <c r="I21" s="74"/>
      <c r="J21" s="75"/>
      <c r="K21" s="82">
        <f>IF(ISBLANK(F21),"",COUNTIF(F21:J21,"&gt;=0"))</f>
      </c>
      <c r="L21" s="83">
        <f>IF(ISBLANK(F21),"",IF(LEFT(F21)="-",1,0)+IF(LEFT(G21)="-",1,0)+IF(LEFT(H21)="-",1,0)+IF(LEFT(I21)="-",1,0)+IF(LEFT(J21)="-",1,0))</f>
      </c>
      <c r="M21" s="82">
        <f t="shared" si="0"/>
      </c>
      <c r="N21" s="83">
        <f t="shared" si="0"/>
      </c>
      <c r="O21" s="44"/>
    </row>
    <row r="22" spans="1:15" ht="19.5" thickBot="1">
      <c r="A22" s="44"/>
      <c r="B22" s="84"/>
      <c r="C22" s="85"/>
      <c r="D22" s="85"/>
      <c r="E22" s="85"/>
      <c r="F22" s="86"/>
      <c r="G22" s="86"/>
      <c r="H22" s="87"/>
      <c r="I22" s="188" t="s">
        <v>187</v>
      </c>
      <c r="J22" s="188"/>
      <c r="K22" s="88">
        <f>COUNTIF(K17:K21,"=3")</f>
        <v>3</v>
      </c>
      <c r="L22" s="89">
        <f>COUNTIF(L17:L21,"=3")</f>
        <v>0</v>
      </c>
      <c r="M22" s="90">
        <f>SUM(M17:M21)</f>
        <v>3</v>
      </c>
      <c r="N22" s="91">
        <f>SUM(N17:N21)</f>
        <v>0</v>
      </c>
      <c r="O22" s="44"/>
    </row>
    <row r="23" spans="1:15" ht="15">
      <c r="A23" s="44"/>
      <c r="B23" s="92" t="s">
        <v>188</v>
      </c>
      <c r="C23" s="85"/>
      <c r="D23" s="85"/>
      <c r="E23" s="85"/>
      <c r="F23" s="85"/>
      <c r="G23" s="85"/>
      <c r="H23" s="85"/>
      <c r="I23" s="85"/>
      <c r="J23" s="85"/>
      <c r="K23" s="44"/>
      <c r="L23" s="44"/>
      <c r="M23" s="44"/>
      <c r="N23" s="55"/>
      <c r="O23" s="44"/>
    </row>
    <row r="24" spans="1:15" ht="15">
      <c r="A24" s="44"/>
      <c r="B24" s="93" t="s">
        <v>189</v>
      </c>
      <c r="C24" s="94"/>
      <c r="D24" s="95" t="s">
        <v>190</v>
      </c>
      <c r="E24" s="94"/>
      <c r="F24" s="95" t="s">
        <v>27</v>
      </c>
      <c r="G24" s="95"/>
      <c r="H24" s="96"/>
      <c r="I24" s="44"/>
      <c r="J24" s="189" t="s">
        <v>191</v>
      </c>
      <c r="K24" s="189"/>
      <c r="L24" s="189"/>
      <c r="M24" s="189"/>
      <c r="N24" s="190"/>
      <c r="O24" s="44"/>
    </row>
    <row r="25" spans="1:15" ht="21.75" thickBot="1">
      <c r="A25" s="44"/>
      <c r="B25" s="191"/>
      <c r="C25" s="192"/>
      <c r="D25" s="192"/>
      <c r="E25" s="97"/>
      <c r="F25" s="192"/>
      <c r="G25" s="192"/>
      <c r="H25" s="192"/>
      <c r="I25" s="192"/>
      <c r="J25" s="193" t="str">
        <f>IF(M22=3,C9,IF(N22=3,G9,""))</f>
        <v>KoKa 1</v>
      </c>
      <c r="K25" s="193"/>
      <c r="L25" s="193"/>
      <c r="M25" s="193"/>
      <c r="N25" s="194"/>
      <c r="O25" s="44"/>
    </row>
    <row r="26" spans="1:15" ht="13.5" thickBot="1">
      <c r="A26" s="44"/>
      <c r="B26" s="98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100"/>
      <c r="O26" s="44"/>
    </row>
    <row r="29" ht="13.5" thickBot="1"/>
    <row r="30" spans="1:15" ht="12.75">
      <c r="A30" s="44"/>
      <c r="B30" s="45"/>
      <c r="C30" s="46"/>
      <c r="D30" s="46"/>
      <c r="E30" s="46"/>
      <c r="F30" s="47"/>
      <c r="G30" s="48" t="s">
        <v>164</v>
      </c>
      <c r="H30" s="46"/>
      <c r="I30" s="173"/>
      <c r="J30" s="173"/>
      <c r="K30" s="173"/>
      <c r="L30" s="173"/>
      <c r="M30" s="173"/>
      <c r="N30" s="174"/>
      <c r="O30" s="44"/>
    </row>
    <row r="31" spans="1:15" ht="12.75">
      <c r="A31" s="44"/>
      <c r="B31" s="49"/>
      <c r="C31" s="50" t="s">
        <v>165</v>
      </c>
      <c r="D31" s="50"/>
      <c r="E31" s="44"/>
      <c r="F31" s="51"/>
      <c r="G31" s="52" t="s">
        <v>166</v>
      </c>
      <c r="H31" s="53"/>
      <c r="I31" s="175"/>
      <c r="J31" s="175"/>
      <c r="K31" s="175"/>
      <c r="L31" s="175"/>
      <c r="M31" s="175"/>
      <c r="N31" s="176"/>
      <c r="O31" s="44"/>
    </row>
    <row r="32" spans="1:15" ht="15.75">
      <c r="A32" s="44"/>
      <c r="B32" s="49"/>
      <c r="C32" s="54" t="s">
        <v>167</v>
      </c>
      <c r="D32" s="54"/>
      <c r="E32" s="44"/>
      <c r="F32" s="51"/>
      <c r="G32" s="52" t="s">
        <v>168</v>
      </c>
      <c r="H32" s="53"/>
      <c r="I32" s="175"/>
      <c r="J32" s="175"/>
      <c r="K32" s="175"/>
      <c r="L32" s="175"/>
      <c r="M32" s="175"/>
      <c r="N32" s="176"/>
      <c r="O32" s="44"/>
    </row>
    <row r="33" spans="1:15" ht="15.75">
      <c r="A33" s="44"/>
      <c r="B33" s="49"/>
      <c r="C33" s="44" t="s">
        <v>169</v>
      </c>
      <c r="D33" s="54"/>
      <c r="E33" s="44"/>
      <c r="F33" s="51"/>
      <c r="G33" s="52" t="s">
        <v>170</v>
      </c>
      <c r="H33" s="53"/>
      <c r="I33" s="175"/>
      <c r="J33" s="175"/>
      <c r="K33" s="175"/>
      <c r="L33" s="175"/>
      <c r="M33" s="175"/>
      <c r="N33" s="176"/>
      <c r="O33" s="44"/>
    </row>
    <row r="34" spans="1:15" ht="13.5" thickBot="1">
      <c r="A34" s="44"/>
      <c r="B34" s="49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55"/>
      <c r="O34" s="44"/>
    </row>
    <row r="35" spans="1:15" ht="12.75">
      <c r="A35" s="44"/>
      <c r="B35" s="56" t="s">
        <v>171</v>
      </c>
      <c r="C35" s="177" t="s">
        <v>86</v>
      </c>
      <c r="D35" s="177"/>
      <c r="E35" s="57"/>
      <c r="F35" s="58" t="s">
        <v>172</v>
      </c>
      <c r="G35" s="177" t="s">
        <v>68</v>
      </c>
      <c r="H35" s="177"/>
      <c r="I35" s="177"/>
      <c r="J35" s="177"/>
      <c r="K35" s="177"/>
      <c r="L35" s="177"/>
      <c r="M35" s="177"/>
      <c r="N35" s="178"/>
      <c r="O35" s="44"/>
    </row>
    <row r="36" spans="1:15" ht="15">
      <c r="A36" s="44"/>
      <c r="B36" s="59" t="s">
        <v>173</v>
      </c>
      <c r="C36" s="179" t="s">
        <v>48</v>
      </c>
      <c r="D36" s="179"/>
      <c r="E36" s="60"/>
      <c r="F36" s="61" t="s">
        <v>174</v>
      </c>
      <c r="G36" s="179" t="s">
        <v>52</v>
      </c>
      <c r="H36" s="179"/>
      <c r="I36" s="179"/>
      <c r="J36" s="179"/>
      <c r="K36" s="179"/>
      <c r="L36" s="179"/>
      <c r="M36" s="179"/>
      <c r="N36" s="180"/>
      <c r="O36" s="44"/>
    </row>
    <row r="37" spans="1:15" ht="15">
      <c r="A37" s="44"/>
      <c r="B37" s="59" t="s">
        <v>175</v>
      </c>
      <c r="C37" s="179" t="s">
        <v>112</v>
      </c>
      <c r="D37" s="179"/>
      <c r="E37" s="60"/>
      <c r="F37" s="61" t="s">
        <v>176</v>
      </c>
      <c r="G37" s="179" t="s">
        <v>46</v>
      </c>
      <c r="H37" s="179"/>
      <c r="I37" s="179"/>
      <c r="J37" s="179"/>
      <c r="K37" s="179"/>
      <c r="L37" s="179"/>
      <c r="M37" s="179"/>
      <c r="N37" s="180"/>
      <c r="O37" s="44"/>
    </row>
    <row r="38" spans="1:15" ht="12.75">
      <c r="A38" s="44"/>
      <c r="B38" s="181" t="s">
        <v>177</v>
      </c>
      <c r="C38" s="182"/>
      <c r="D38" s="182"/>
      <c r="E38" s="62"/>
      <c r="F38" s="182" t="s">
        <v>177</v>
      </c>
      <c r="G38" s="182"/>
      <c r="H38" s="182"/>
      <c r="I38" s="182"/>
      <c r="J38" s="182"/>
      <c r="K38" s="182"/>
      <c r="L38" s="182"/>
      <c r="M38" s="182"/>
      <c r="N38" s="183"/>
      <c r="O38" s="44"/>
    </row>
    <row r="39" spans="1:15" ht="12.75">
      <c r="A39" s="44"/>
      <c r="B39" s="63" t="s">
        <v>178</v>
      </c>
      <c r="C39" s="179" t="s">
        <v>54</v>
      </c>
      <c r="D39" s="179"/>
      <c r="E39" s="60"/>
      <c r="F39" s="64" t="s">
        <v>178</v>
      </c>
      <c r="G39" s="179"/>
      <c r="H39" s="179"/>
      <c r="I39" s="179"/>
      <c r="J39" s="179"/>
      <c r="K39" s="179"/>
      <c r="L39" s="179"/>
      <c r="M39" s="179"/>
      <c r="N39" s="180"/>
      <c r="O39" s="44"/>
    </row>
    <row r="40" spans="1:15" ht="13.5" thickBot="1">
      <c r="A40" s="44"/>
      <c r="B40" s="65" t="s">
        <v>178</v>
      </c>
      <c r="C40" s="184" t="s">
        <v>112</v>
      </c>
      <c r="D40" s="184"/>
      <c r="E40" s="66"/>
      <c r="F40" s="67" t="s">
        <v>178</v>
      </c>
      <c r="G40" s="184"/>
      <c r="H40" s="184"/>
      <c r="I40" s="184"/>
      <c r="J40" s="184"/>
      <c r="K40" s="184"/>
      <c r="L40" s="184"/>
      <c r="M40" s="184"/>
      <c r="N40" s="185"/>
      <c r="O40" s="44"/>
    </row>
    <row r="41" spans="1:15" ht="12.75">
      <c r="A41" s="44"/>
      <c r="B41" s="49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55"/>
      <c r="O41" s="44"/>
    </row>
    <row r="42" spans="1:15" ht="13.5" thickBot="1">
      <c r="A42" s="44"/>
      <c r="B42" s="68" t="s">
        <v>179</v>
      </c>
      <c r="C42" s="44"/>
      <c r="D42" s="44"/>
      <c r="E42" s="44"/>
      <c r="F42" s="69">
        <v>1</v>
      </c>
      <c r="G42" s="69">
        <v>2</v>
      </c>
      <c r="H42" s="69">
        <v>3</v>
      </c>
      <c r="I42" s="69">
        <v>4</v>
      </c>
      <c r="J42" s="69">
        <v>5</v>
      </c>
      <c r="K42" s="186" t="s">
        <v>6</v>
      </c>
      <c r="L42" s="186"/>
      <c r="M42" s="69" t="s">
        <v>180</v>
      </c>
      <c r="N42" s="70" t="s">
        <v>181</v>
      </c>
      <c r="O42" s="44"/>
    </row>
    <row r="43" spans="1:15" ht="15">
      <c r="A43" s="44"/>
      <c r="B43" s="71" t="s">
        <v>182</v>
      </c>
      <c r="C43" s="187" t="str">
        <f>IF(C36&gt;"",C36&amp;" - "&amp;G36,"")</f>
        <v>Tossavainen Miko - Ylinen Matias</v>
      </c>
      <c r="D43" s="187"/>
      <c r="E43" s="73"/>
      <c r="F43" s="74">
        <v>7</v>
      </c>
      <c r="G43" s="74">
        <v>10</v>
      </c>
      <c r="H43" s="74">
        <v>-8</v>
      </c>
      <c r="I43" s="74">
        <v>6</v>
      </c>
      <c r="J43" s="75"/>
      <c r="K43" s="76">
        <f>IF(ISBLANK(F43),"",COUNTIF(F43:J43,"&gt;=0"))</f>
        <v>3</v>
      </c>
      <c r="L43" s="77">
        <f>IF(ISBLANK(F43),"",IF(LEFT(F43)="-",1,0)+IF(LEFT(G43)="-",1,0)+IF(LEFT(H43)="-",1,0)+IF(LEFT(I43)="-",1,0)+IF(LEFT(J43)="-",1,0))</f>
        <v>1</v>
      </c>
      <c r="M43" s="76">
        <f aca="true" t="shared" si="1" ref="M43:N47">IF(K43=3,1,"")</f>
        <v>1</v>
      </c>
      <c r="N43" s="77">
        <f t="shared" si="1"/>
      </c>
      <c r="O43" s="44"/>
    </row>
    <row r="44" spans="1:15" ht="15">
      <c r="A44" s="44"/>
      <c r="B44" s="71" t="s">
        <v>183</v>
      </c>
      <c r="C44" s="187" t="str">
        <f>IF(C37&gt;"",C37&amp;" - "&amp;G37,"")</f>
        <v>Kylliö Joonas - Heikkilä Aleksi</v>
      </c>
      <c r="D44" s="187"/>
      <c r="E44" s="73"/>
      <c r="F44" s="74">
        <v>6</v>
      </c>
      <c r="G44" s="74">
        <v>5</v>
      </c>
      <c r="H44" s="74">
        <v>3</v>
      </c>
      <c r="I44" s="74"/>
      <c r="J44" s="75"/>
      <c r="K44" s="78">
        <f>IF(ISBLANK(F44),"",COUNTIF(F44:J44,"&gt;=0"))</f>
        <v>3</v>
      </c>
      <c r="L44" s="79">
        <f>IF(ISBLANK(F44),"",IF(LEFT(F44)="-",1,0)+IF(LEFT(G44)="-",1,0)+IF(LEFT(H44)="-",1,0)+IF(LEFT(I44)="-",1,0)+IF(LEFT(J44)="-",1,0))</f>
        <v>0</v>
      </c>
      <c r="M44" s="78">
        <f t="shared" si="1"/>
        <v>1</v>
      </c>
      <c r="N44" s="79">
        <f t="shared" si="1"/>
      </c>
      <c r="O44" s="44"/>
    </row>
    <row r="45" spans="1:15" ht="12.75">
      <c r="A45" s="44"/>
      <c r="B45" s="80" t="s">
        <v>184</v>
      </c>
      <c r="C45" s="72" t="str">
        <f>IF(C39&gt;"",C39&amp;" / "&amp;C40,"")</f>
        <v>Kim Woobin / Kylliö Joonas</v>
      </c>
      <c r="D45" s="72">
        <f>IF(G39&gt;"",G39&amp;" / "&amp;G40,"")</f>
      </c>
      <c r="E45" s="81"/>
      <c r="F45" s="74">
        <v>6</v>
      </c>
      <c r="G45" s="74">
        <v>3</v>
      </c>
      <c r="H45" s="74">
        <v>6</v>
      </c>
      <c r="I45" s="74"/>
      <c r="J45" s="75"/>
      <c r="K45" s="78">
        <f>IF(ISBLANK(F45),"",COUNTIF(F45:J45,"&gt;=0"))</f>
        <v>3</v>
      </c>
      <c r="L45" s="79">
        <f>IF(ISBLANK(F45),"",IF(LEFT(F45)="-",1,0)+IF(LEFT(G45)="-",1,0)+IF(LEFT(H45)="-",1,0)+IF(LEFT(I45)="-",1,0)+IF(LEFT(J45)="-",1,0))</f>
        <v>0</v>
      </c>
      <c r="M45" s="78">
        <f t="shared" si="1"/>
        <v>1</v>
      </c>
      <c r="N45" s="79">
        <f t="shared" si="1"/>
      </c>
      <c r="O45" s="44"/>
    </row>
    <row r="46" spans="1:15" ht="15">
      <c r="A46" s="44"/>
      <c r="B46" s="71" t="s">
        <v>185</v>
      </c>
      <c r="C46" s="187" t="str">
        <f>IF(C36&gt;"",C36&amp;" - "&amp;G37,"")</f>
        <v>Tossavainen Miko - Heikkilä Aleksi</v>
      </c>
      <c r="D46" s="187"/>
      <c r="E46" s="73"/>
      <c r="F46" s="74"/>
      <c r="G46" s="74"/>
      <c r="H46" s="74"/>
      <c r="I46" s="74"/>
      <c r="J46" s="75"/>
      <c r="K46" s="78">
        <f>IF(ISBLANK(F46),"",COUNTIF(F46:J46,"&gt;=0"))</f>
      </c>
      <c r="L46" s="79">
        <f>IF(ISBLANK(F46),"",IF(LEFT(F46)="-",1,0)+IF(LEFT(G46)="-",1,0)+IF(LEFT(H46)="-",1,0)+IF(LEFT(I46)="-",1,0)+IF(LEFT(J46)="-",1,0))</f>
      </c>
      <c r="M46" s="78">
        <f t="shared" si="1"/>
      </c>
      <c r="N46" s="79">
        <f t="shared" si="1"/>
      </c>
      <c r="O46" s="44"/>
    </row>
    <row r="47" spans="1:15" ht="15.75" thickBot="1">
      <c r="A47" s="44"/>
      <c r="B47" s="71" t="s">
        <v>186</v>
      </c>
      <c r="C47" s="187" t="str">
        <f>IF(C37&gt;"",C37&amp;" - "&amp;G36,"")</f>
        <v>Kylliö Joonas - Ylinen Matias</v>
      </c>
      <c r="D47" s="187"/>
      <c r="E47" s="73"/>
      <c r="F47" s="74"/>
      <c r="G47" s="74"/>
      <c r="H47" s="74"/>
      <c r="I47" s="74"/>
      <c r="J47" s="75"/>
      <c r="K47" s="82">
        <f>IF(ISBLANK(F47),"",COUNTIF(F47:J47,"&gt;=0"))</f>
      </c>
      <c r="L47" s="83">
        <f>IF(ISBLANK(F47),"",IF(LEFT(F47)="-",1,0)+IF(LEFT(G47)="-",1,0)+IF(LEFT(H47)="-",1,0)+IF(LEFT(I47)="-",1,0)+IF(LEFT(J47)="-",1,0))</f>
      </c>
      <c r="M47" s="82">
        <f t="shared" si="1"/>
      </c>
      <c r="N47" s="83">
        <f t="shared" si="1"/>
      </c>
      <c r="O47" s="44"/>
    </row>
    <row r="48" spans="1:15" ht="19.5" thickBot="1">
      <c r="A48" s="44"/>
      <c r="B48" s="84"/>
      <c r="C48" s="85"/>
      <c r="D48" s="85"/>
      <c r="E48" s="85"/>
      <c r="F48" s="86"/>
      <c r="G48" s="86"/>
      <c r="H48" s="87"/>
      <c r="I48" s="188" t="s">
        <v>187</v>
      </c>
      <c r="J48" s="188"/>
      <c r="K48" s="88">
        <f>COUNTIF(K43:K47,"=3")</f>
        <v>3</v>
      </c>
      <c r="L48" s="89">
        <f>COUNTIF(L43:L47,"=3")</f>
        <v>0</v>
      </c>
      <c r="M48" s="90">
        <f>SUM(M43:M47)</f>
        <v>3</v>
      </c>
      <c r="N48" s="91">
        <f>SUM(N43:N47)</f>
        <v>0</v>
      </c>
      <c r="O48" s="44"/>
    </row>
    <row r="49" spans="1:15" ht="15">
      <c r="A49" s="44"/>
      <c r="B49" s="92" t="s">
        <v>188</v>
      </c>
      <c r="C49" s="85"/>
      <c r="D49" s="85"/>
      <c r="E49" s="85"/>
      <c r="F49" s="85"/>
      <c r="G49" s="85"/>
      <c r="H49" s="85"/>
      <c r="I49" s="85"/>
      <c r="J49" s="85"/>
      <c r="K49" s="44"/>
      <c r="L49" s="44"/>
      <c r="M49" s="44"/>
      <c r="N49" s="55"/>
      <c r="O49" s="44"/>
    </row>
    <row r="50" spans="1:15" ht="15">
      <c r="A50" s="44"/>
      <c r="B50" s="93" t="s">
        <v>189</v>
      </c>
      <c r="C50" s="94"/>
      <c r="D50" s="95" t="s">
        <v>190</v>
      </c>
      <c r="E50" s="94"/>
      <c r="F50" s="95" t="s">
        <v>27</v>
      </c>
      <c r="G50" s="95"/>
      <c r="H50" s="96"/>
      <c r="I50" s="44"/>
      <c r="J50" s="189" t="s">
        <v>191</v>
      </c>
      <c r="K50" s="189"/>
      <c r="L50" s="189"/>
      <c r="M50" s="189"/>
      <c r="N50" s="190"/>
      <c r="O50" s="44"/>
    </row>
    <row r="51" spans="1:15" ht="21.75" thickBot="1">
      <c r="A51" s="44"/>
      <c r="B51" s="191"/>
      <c r="C51" s="192"/>
      <c r="D51" s="192"/>
      <c r="E51" s="97"/>
      <c r="F51" s="192"/>
      <c r="G51" s="192"/>
      <c r="H51" s="192"/>
      <c r="I51" s="192"/>
      <c r="J51" s="193" t="str">
        <f>IF(M48=3,C35,IF(N48=3,G35,""))</f>
        <v>Tip-70 1</v>
      </c>
      <c r="K51" s="193"/>
      <c r="L51" s="193"/>
      <c r="M51" s="193"/>
      <c r="N51" s="194"/>
      <c r="O51" s="44"/>
    </row>
    <row r="52" spans="1:15" ht="13.5" thickBot="1">
      <c r="A52" s="44"/>
      <c r="B52" s="98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100"/>
      <c r="O52" s="44"/>
    </row>
    <row r="55" ht="13.5" thickBot="1"/>
    <row r="56" spans="1:15" ht="12.75">
      <c r="A56" s="44"/>
      <c r="B56" s="45"/>
      <c r="C56" s="46"/>
      <c r="D56" s="46"/>
      <c r="E56" s="46"/>
      <c r="F56" s="47"/>
      <c r="G56" s="48" t="s">
        <v>164</v>
      </c>
      <c r="H56" s="46"/>
      <c r="I56" s="173"/>
      <c r="J56" s="173"/>
      <c r="K56" s="173"/>
      <c r="L56" s="173"/>
      <c r="M56" s="173"/>
      <c r="N56" s="174"/>
      <c r="O56" s="44"/>
    </row>
    <row r="57" spans="1:15" ht="12.75">
      <c r="A57" s="44"/>
      <c r="B57" s="49"/>
      <c r="C57" s="50" t="s">
        <v>165</v>
      </c>
      <c r="D57" s="50"/>
      <c r="E57" s="44"/>
      <c r="F57" s="51"/>
      <c r="G57" s="52" t="s">
        <v>166</v>
      </c>
      <c r="H57" s="53"/>
      <c r="I57" s="175"/>
      <c r="J57" s="175"/>
      <c r="K57" s="175"/>
      <c r="L57" s="175"/>
      <c r="M57" s="175"/>
      <c r="N57" s="176"/>
      <c r="O57" s="44"/>
    </row>
    <row r="58" spans="1:15" ht="15.75">
      <c r="A58" s="44"/>
      <c r="B58" s="49"/>
      <c r="C58" s="54" t="s">
        <v>167</v>
      </c>
      <c r="D58" s="54"/>
      <c r="E58" s="44"/>
      <c r="F58" s="51"/>
      <c r="G58" s="52" t="s">
        <v>168</v>
      </c>
      <c r="H58" s="53"/>
      <c r="I58" s="175"/>
      <c r="J58" s="175"/>
      <c r="K58" s="175"/>
      <c r="L58" s="175"/>
      <c r="M58" s="175"/>
      <c r="N58" s="176"/>
      <c r="O58" s="44"/>
    </row>
    <row r="59" spans="1:15" ht="15.75">
      <c r="A59" s="44"/>
      <c r="B59" s="49"/>
      <c r="C59" s="44" t="s">
        <v>169</v>
      </c>
      <c r="D59" s="54"/>
      <c r="E59" s="44"/>
      <c r="F59" s="51"/>
      <c r="G59" s="52" t="s">
        <v>170</v>
      </c>
      <c r="H59" s="53"/>
      <c r="I59" s="175"/>
      <c r="J59" s="175"/>
      <c r="K59" s="175"/>
      <c r="L59" s="175"/>
      <c r="M59" s="175"/>
      <c r="N59" s="176"/>
      <c r="O59" s="44"/>
    </row>
    <row r="60" spans="1:15" ht="13.5" thickBot="1">
      <c r="A60" s="44"/>
      <c r="B60" s="49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55"/>
      <c r="O60" s="44"/>
    </row>
    <row r="61" spans="1:15" ht="12.75">
      <c r="A61" s="44"/>
      <c r="B61" s="56" t="s">
        <v>171</v>
      </c>
      <c r="C61" s="177" t="s">
        <v>74</v>
      </c>
      <c r="D61" s="177"/>
      <c r="E61" s="57"/>
      <c r="F61" s="58" t="s">
        <v>172</v>
      </c>
      <c r="G61" s="177" t="s">
        <v>87</v>
      </c>
      <c r="H61" s="177"/>
      <c r="I61" s="177"/>
      <c r="J61" s="177"/>
      <c r="K61" s="177"/>
      <c r="L61" s="177"/>
      <c r="M61" s="177"/>
      <c r="N61" s="178"/>
      <c r="O61" s="44"/>
    </row>
    <row r="62" spans="1:15" ht="15">
      <c r="A62" s="44"/>
      <c r="B62" s="59" t="s">
        <v>173</v>
      </c>
      <c r="C62" s="179" t="s">
        <v>39</v>
      </c>
      <c r="D62" s="179"/>
      <c r="E62" s="60"/>
      <c r="F62" s="61" t="s">
        <v>174</v>
      </c>
      <c r="G62" s="179" t="s">
        <v>50</v>
      </c>
      <c r="H62" s="179"/>
      <c r="I62" s="179"/>
      <c r="J62" s="179"/>
      <c r="K62" s="179"/>
      <c r="L62" s="179"/>
      <c r="M62" s="179"/>
      <c r="N62" s="180"/>
      <c r="O62" s="44"/>
    </row>
    <row r="63" spans="1:15" ht="15">
      <c r="A63" s="44"/>
      <c r="B63" s="59" t="s">
        <v>175</v>
      </c>
      <c r="C63" s="179" t="s">
        <v>37</v>
      </c>
      <c r="D63" s="179"/>
      <c r="E63" s="60"/>
      <c r="F63" s="61" t="s">
        <v>176</v>
      </c>
      <c r="G63" s="179" t="s">
        <v>227</v>
      </c>
      <c r="H63" s="179"/>
      <c r="I63" s="179"/>
      <c r="J63" s="179"/>
      <c r="K63" s="179"/>
      <c r="L63" s="179"/>
      <c r="M63" s="179"/>
      <c r="N63" s="180"/>
      <c r="O63" s="44"/>
    </row>
    <row r="64" spans="1:15" ht="12.75">
      <c r="A64" s="44"/>
      <c r="B64" s="181" t="s">
        <v>177</v>
      </c>
      <c r="C64" s="182"/>
      <c r="D64" s="182"/>
      <c r="E64" s="62"/>
      <c r="F64" s="182" t="s">
        <v>177</v>
      </c>
      <c r="G64" s="182"/>
      <c r="H64" s="182"/>
      <c r="I64" s="182"/>
      <c r="J64" s="182"/>
      <c r="K64" s="182"/>
      <c r="L64" s="182"/>
      <c r="M64" s="182"/>
      <c r="N64" s="183"/>
      <c r="O64" s="44"/>
    </row>
    <row r="65" spans="1:15" ht="12.75">
      <c r="A65" s="44"/>
      <c r="B65" s="63" t="s">
        <v>178</v>
      </c>
      <c r="C65" s="179"/>
      <c r="D65" s="179"/>
      <c r="E65" s="60"/>
      <c r="F65" s="64" t="s">
        <v>178</v>
      </c>
      <c r="G65" s="179"/>
      <c r="H65" s="179"/>
      <c r="I65" s="179"/>
      <c r="J65" s="179"/>
      <c r="K65" s="179"/>
      <c r="L65" s="179"/>
      <c r="M65" s="179"/>
      <c r="N65" s="180"/>
      <c r="O65" s="44"/>
    </row>
    <row r="66" spans="1:15" ht="13.5" thickBot="1">
      <c r="A66" s="44"/>
      <c r="B66" s="65" t="s">
        <v>178</v>
      </c>
      <c r="C66" s="184"/>
      <c r="D66" s="184"/>
      <c r="E66" s="66"/>
      <c r="F66" s="67" t="s">
        <v>178</v>
      </c>
      <c r="G66" s="184"/>
      <c r="H66" s="184"/>
      <c r="I66" s="184"/>
      <c r="J66" s="184"/>
      <c r="K66" s="184"/>
      <c r="L66" s="184"/>
      <c r="M66" s="184"/>
      <c r="N66" s="185"/>
      <c r="O66" s="44"/>
    </row>
    <row r="67" spans="1:15" ht="12.75">
      <c r="A67" s="44"/>
      <c r="B67" s="49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55"/>
      <c r="O67" s="44"/>
    </row>
    <row r="68" spans="1:15" ht="13.5" thickBot="1">
      <c r="A68" s="44"/>
      <c r="B68" s="68" t="s">
        <v>179</v>
      </c>
      <c r="C68" s="44"/>
      <c r="D68" s="44"/>
      <c r="E68" s="44"/>
      <c r="F68" s="69">
        <v>1</v>
      </c>
      <c r="G68" s="69">
        <v>2</v>
      </c>
      <c r="H68" s="69">
        <v>3</v>
      </c>
      <c r="I68" s="69">
        <v>4</v>
      </c>
      <c r="J68" s="69">
        <v>5</v>
      </c>
      <c r="K68" s="186" t="s">
        <v>6</v>
      </c>
      <c r="L68" s="186"/>
      <c r="M68" s="69" t="s">
        <v>180</v>
      </c>
      <c r="N68" s="70" t="s">
        <v>181</v>
      </c>
      <c r="O68" s="44"/>
    </row>
    <row r="69" spans="1:15" ht="15">
      <c r="A69" s="44"/>
      <c r="B69" s="71" t="s">
        <v>182</v>
      </c>
      <c r="C69" s="187" t="str">
        <f>IF(C62&gt;"",C62&amp;" - "&amp;G62,"")</f>
        <v>Kettula Leo - Kuuri-Riutta Konsta</v>
      </c>
      <c r="D69" s="187"/>
      <c r="E69" s="73"/>
      <c r="F69" s="74">
        <v>8</v>
      </c>
      <c r="G69" s="74">
        <v>6</v>
      </c>
      <c r="H69" s="74">
        <v>3</v>
      </c>
      <c r="I69" s="74"/>
      <c r="J69" s="75"/>
      <c r="K69" s="76">
        <f>IF(ISBLANK(F69),"",COUNTIF(F69:J69,"&gt;=0"))</f>
        <v>3</v>
      </c>
      <c r="L69" s="77">
        <f>IF(ISBLANK(F69),"",IF(LEFT(F69)="-",1,0)+IF(LEFT(G69)="-",1,0)+IF(LEFT(H69)="-",1,0)+IF(LEFT(I69)="-",1,0)+IF(LEFT(J69)="-",1,0))</f>
        <v>0</v>
      </c>
      <c r="M69" s="76">
        <f aca="true" t="shared" si="2" ref="M69:N73">IF(K69=3,1,"")</f>
        <v>1</v>
      </c>
      <c r="N69" s="77">
        <f t="shared" si="2"/>
      </c>
      <c r="O69" s="44"/>
    </row>
    <row r="70" spans="1:15" ht="15">
      <c r="A70" s="44"/>
      <c r="B70" s="71" t="s">
        <v>183</v>
      </c>
      <c r="C70" s="187" t="str">
        <f>IF(C63&gt;"",C63&amp;" - "&amp;G63,"")</f>
        <v>Engberg Elim - Laine Aleksi</v>
      </c>
      <c r="D70" s="187"/>
      <c r="E70" s="73"/>
      <c r="F70" s="74">
        <v>-7</v>
      </c>
      <c r="G70" s="74">
        <v>-6</v>
      </c>
      <c r="H70" s="74">
        <v>-10</v>
      </c>
      <c r="I70" s="74"/>
      <c r="J70" s="75"/>
      <c r="K70" s="78">
        <f>IF(ISBLANK(F70),"",COUNTIF(F70:J70,"&gt;=0"))</f>
        <v>0</v>
      </c>
      <c r="L70" s="79">
        <f>IF(ISBLANK(F70),"",IF(LEFT(F70)="-",1,0)+IF(LEFT(G70)="-",1,0)+IF(LEFT(H70)="-",1,0)+IF(LEFT(I70)="-",1,0)+IF(LEFT(J70)="-",1,0))</f>
        <v>3</v>
      </c>
      <c r="M70" s="78">
        <f t="shared" si="2"/>
      </c>
      <c r="N70" s="79">
        <f t="shared" si="2"/>
        <v>1</v>
      </c>
      <c r="O70" s="44"/>
    </row>
    <row r="71" spans="1:15" ht="12.75">
      <c r="A71" s="44"/>
      <c r="B71" s="80" t="s">
        <v>184</v>
      </c>
      <c r="C71" s="72">
        <f>IF(C65&gt;"",C65&amp;" / "&amp;C66,"")</f>
      </c>
      <c r="D71" s="72">
        <f>IF(G65&gt;"",G65&amp;" / "&amp;G66,"")</f>
      </c>
      <c r="E71" s="81"/>
      <c r="F71" s="74">
        <v>-5</v>
      </c>
      <c r="G71" s="74">
        <v>-4</v>
      </c>
      <c r="H71" s="74">
        <v>-6</v>
      </c>
      <c r="I71" s="74"/>
      <c r="J71" s="75"/>
      <c r="K71" s="78">
        <f>IF(ISBLANK(F71),"",COUNTIF(F71:J71,"&gt;=0"))</f>
        <v>0</v>
      </c>
      <c r="L71" s="79">
        <f>IF(ISBLANK(F71),"",IF(LEFT(F71)="-",1,0)+IF(LEFT(G71)="-",1,0)+IF(LEFT(H71)="-",1,0)+IF(LEFT(I71)="-",1,0)+IF(LEFT(J71)="-",1,0))</f>
        <v>3</v>
      </c>
      <c r="M71" s="78">
        <f t="shared" si="2"/>
      </c>
      <c r="N71" s="79">
        <f t="shared" si="2"/>
        <v>1</v>
      </c>
      <c r="O71" s="44"/>
    </row>
    <row r="72" spans="1:15" ht="15">
      <c r="A72" s="44"/>
      <c r="B72" s="71" t="s">
        <v>185</v>
      </c>
      <c r="C72" s="187" t="str">
        <f>IF(C62&gt;"",C62&amp;" - "&amp;G63,"")</f>
        <v>Kettula Leo - Laine Aleksi</v>
      </c>
      <c r="D72" s="187"/>
      <c r="E72" s="73"/>
      <c r="F72" s="74">
        <v>-10</v>
      </c>
      <c r="G72" s="74">
        <v>-7</v>
      </c>
      <c r="H72" s="74">
        <v>-3</v>
      </c>
      <c r="I72" s="74"/>
      <c r="J72" s="75"/>
      <c r="K72" s="78">
        <f>IF(ISBLANK(F72),"",COUNTIF(F72:J72,"&gt;=0"))</f>
        <v>0</v>
      </c>
      <c r="L72" s="79">
        <f>IF(ISBLANK(F72),"",IF(LEFT(F72)="-",1,0)+IF(LEFT(G72)="-",1,0)+IF(LEFT(H72)="-",1,0)+IF(LEFT(I72)="-",1,0)+IF(LEFT(J72)="-",1,0))</f>
        <v>3</v>
      </c>
      <c r="M72" s="78">
        <f t="shared" si="2"/>
      </c>
      <c r="N72" s="79">
        <f t="shared" si="2"/>
        <v>1</v>
      </c>
      <c r="O72" s="44"/>
    </row>
    <row r="73" spans="1:15" ht="15.75" thickBot="1">
      <c r="A73" s="44"/>
      <c r="B73" s="71" t="s">
        <v>186</v>
      </c>
      <c r="C73" s="187" t="str">
        <f>IF(C63&gt;"",C63&amp;" - "&amp;G62,"")</f>
        <v>Engberg Elim - Kuuri-Riutta Konsta</v>
      </c>
      <c r="D73" s="187"/>
      <c r="E73" s="73"/>
      <c r="F73" s="74"/>
      <c r="G73" s="74"/>
      <c r="H73" s="74"/>
      <c r="I73" s="74"/>
      <c r="J73" s="75"/>
      <c r="K73" s="82">
        <f>IF(ISBLANK(F73),"",COUNTIF(F73:J73,"&gt;=0"))</f>
      </c>
      <c r="L73" s="83">
        <f>IF(ISBLANK(F73),"",IF(LEFT(F73)="-",1,0)+IF(LEFT(G73)="-",1,0)+IF(LEFT(H73)="-",1,0)+IF(LEFT(I73)="-",1,0)+IF(LEFT(J73)="-",1,0))</f>
      </c>
      <c r="M73" s="82">
        <f t="shared" si="2"/>
      </c>
      <c r="N73" s="83">
        <f t="shared" si="2"/>
      </c>
      <c r="O73" s="44"/>
    </row>
    <row r="74" spans="1:15" ht="19.5" thickBot="1">
      <c r="A74" s="44"/>
      <c r="B74" s="84"/>
      <c r="C74" s="85"/>
      <c r="D74" s="85"/>
      <c r="E74" s="85"/>
      <c r="F74" s="86"/>
      <c r="G74" s="86"/>
      <c r="H74" s="87"/>
      <c r="I74" s="188" t="s">
        <v>187</v>
      </c>
      <c r="J74" s="188"/>
      <c r="K74" s="88">
        <f>COUNTIF(K69:K73,"=3")</f>
        <v>1</v>
      </c>
      <c r="L74" s="89">
        <f>COUNTIF(L69:L73,"=3")</f>
        <v>3</v>
      </c>
      <c r="M74" s="90">
        <f>SUM(M69:M73)</f>
        <v>1</v>
      </c>
      <c r="N74" s="91">
        <f>SUM(N69:N73)</f>
        <v>3</v>
      </c>
      <c r="O74" s="44"/>
    </row>
    <row r="75" spans="1:15" ht="15">
      <c r="A75" s="44"/>
      <c r="B75" s="92" t="s">
        <v>188</v>
      </c>
      <c r="C75" s="85"/>
      <c r="D75" s="85"/>
      <c r="E75" s="85"/>
      <c r="F75" s="85"/>
      <c r="G75" s="85"/>
      <c r="H75" s="85"/>
      <c r="I75" s="85"/>
      <c r="J75" s="85"/>
      <c r="K75" s="44"/>
      <c r="L75" s="44"/>
      <c r="M75" s="44"/>
      <c r="N75" s="55"/>
      <c r="O75" s="44"/>
    </row>
    <row r="76" spans="1:15" ht="15">
      <c r="A76" s="44"/>
      <c r="B76" s="93" t="s">
        <v>189</v>
      </c>
      <c r="C76" s="94"/>
      <c r="D76" s="95" t="s">
        <v>190</v>
      </c>
      <c r="E76" s="94"/>
      <c r="F76" s="95" t="s">
        <v>27</v>
      </c>
      <c r="G76" s="95"/>
      <c r="H76" s="96"/>
      <c r="I76" s="44"/>
      <c r="J76" s="189" t="s">
        <v>191</v>
      </c>
      <c r="K76" s="189"/>
      <c r="L76" s="189"/>
      <c r="M76" s="189"/>
      <c r="N76" s="190"/>
      <c r="O76" s="44"/>
    </row>
    <row r="77" spans="1:15" ht="21.75" thickBot="1">
      <c r="A77" s="44"/>
      <c r="B77" s="191"/>
      <c r="C77" s="192"/>
      <c r="D77" s="192"/>
      <c r="E77" s="97"/>
      <c r="F77" s="192"/>
      <c r="G77" s="192"/>
      <c r="H77" s="192"/>
      <c r="I77" s="192"/>
      <c r="J77" s="193" t="str">
        <f>IF(M74=3,C61,IF(N74=3,G61,""))</f>
        <v>Por-83 1</v>
      </c>
      <c r="K77" s="193"/>
      <c r="L77" s="193"/>
      <c r="M77" s="193"/>
      <c r="N77" s="194"/>
      <c r="O77" s="44"/>
    </row>
    <row r="78" spans="1:15" ht="13.5" thickBot="1">
      <c r="A78" s="44"/>
      <c r="B78" s="98"/>
      <c r="C78" s="99"/>
      <c r="D78" s="99"/>
      <c r="E78" s="99"/>
      <c r="F78" s="99"/>
      <c r="G78" s="99"/>
      <c r="H78" s="99"/>
      <c r="I78" s="99"/>
      <c r="J78" s="99"/>
      <c r="K78" s="99"/>
      <c r="L78" s="99"/>
      <c r="M78" s="99"/>
      <c r="N78" s="100"/>
      <c r="O78" s="44"/>
    </row>
    <row r="81" ht="13.5" thickBot="1"/>
    <row r="82" spans="1:15" ht="12.75">
      <c r="A82" s="44"/>
      <c r="B82" s="45"/>
      <c r="C82" s="46"/>
      <c r="D82" s="46"/>
      <c r="E82" s="46"/>
      <c r="F82" s="47"/>
      <c r="G82" s="48" t="s">
        <v>164</v>
      </c>
      <c r="H82" s="46"/>
      <c r="I82" s="173"/>
      <c r="J82" s="173"/>
      <c r="K82" s="173"/>
      <c r="L82" s="173"/>
      <c r="M82" s="173"/>
      <c r="N82" s="174"/>
      <c r="O82" s="44"/>
    </row>
    <row r="83" spans="1:15" ht="12.75">
      <c r="A83" s="44"/>
      <c r="B83" s="49"/>
      <c r="C83" s="50" t="s">
        <v>165</v>
      </c>
      <c r="D83" s="50"/>
      <c r="E83" s="44"/>
      <c r="F83" s="51"/>
      <c r="G83" s="52" t="s">
        <v>166</v>
      </c>
      <c r="H83" s="53"/>
      <c r="I83" s="175"/>
      <c r="J83" s="175"/>
      <c r="K83" s="175"/>
      <c r="L83" s="175"/>
      <c r="M83" s="175"/>
      <c r="N83" s="176"/>
      <c r="O83" s="44"/>
    </row>
    <row r="84" spans="1:15" ht="15.75">
      <c r="A84" s="44"/>
      <c r="B84" s="49"/>
      <c r="C84" s="54" t="s">
        <v>167</v>
      </c>
      <c r="D84" s="54"/>
      <c r="E84" s="44"/>
      <c r="F84" s="51"/>
      <c r="G84" s="52" t="s">
        <v>168</v>
      </c>
      <c r="H84" s="53"/>
      <c r="I84" s="175"/>
      <c r="J84" s="175"/>
      <c r="K84" s="175"/>
      <c r="L84" s="175"/>
      <c r="M84" s="175"/>
      <c r="N84" s="176"/>
      <c r="O84" s="44"/>
    </row>
    <row r="85" spans="1:15" ht="15.75">
      <c r="A85" s="44"/>
      <c r="B85" s="49"/>
      <c r="C85" s="44" t="s">
        <v>169</v>
      </c>
      <c r="D85" s="54"/>
      <c r="E85" s="44"/>
      <c r="F85" s="51"/>
      <c r="G85" s="52" t="s">
        <v>170</v>
      </c>
      <c r="H85" s="53"/>
      <c r="I85" s="175"/>
      <c r="J85" s="175"/>
      <c r="K85" s="175"/>
      <c r="L85" s="175"/>
      <c r="M85" s="175"/>
      <c r="N85" s="176"/>
      <c r="O85" s="44"/>
    </row>
    <row r="86" spans="1:15" ht="13.5" thickBot="1">
      <c r="A86" s="44"/>
      <c r="B86" s="49"/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55"/>
      <c r="O86" s="44"/>
    </row>
    <row r="87" spans="1:15" ht="12.75">
      <c r="A87" s="44"/>
      <c r="B87" s="56" t="s">
        <v>171</v>
      </c>
      <c r="C87" s="177" t="s">
        <v>66</v>
      </c>
      <c r="D87" s="177"/>
      <c r="E87" s="57"/>
      <c r="F87" s="58" t="s">
        <v>172</v>
      </c>
      <c r="G87" s="177" t="s">
        <v>88</v>
      </c>
      <c r="H87" s="177"/>
      <c r="I87" s="177"/>
      <c r="J87" s="177"/>
      <c r="K87" s="177"/>
      <c r="L87" s="177"/>
      <c r="M87" s="177"/>
      <c r="N87" s="178"/>
      <c r="O87" s="44"/>
    </row>
    <row r="88" spans="1:15" ht="15">
      <c r="A88" s="44"/>
      <c r="B88" s="59" t="s">
        <v>173</v>
      </c>
      <c r="C88" s="179" t="s">
        <v>40</v>
      </c>
      <c r="D88" s="179"/>
      <c r="E88" s="60"/>
      <c r="F88" s="61" t="s">
        <v>174</v>
      </c>
      <c r="G88" s="179" t="s">
        <v>35</v>
      </c>
      <c r="H88" s="179"/>
      <c r="I88" s="179"/>
      <c r="J88" s="179"/>
      <c r="K88" s="179"/>
      <c r="L88" s="179"/>
      <c r="M88" s="179"/>
      <c r="N88" s="180"/>
      <c r="O88" s="44"/>
    </row>
    <row r="89" spans="1:15" ht="15">
      <c r="A89" s="44"/>
      <c r="B89" s="59" t="s">
        <v>175</v>
      </c>
      <c r="C89" s="179" t="s">
        <v>45</v>
      </c>
      <c r="D89" s="179"/>
      <c r="E89" s="60"/>
      <c r="F89" s="61" t="s">
        <v>176</v>
      </c>
      <c r="G89" s="179" t="s">
        <v>114</v>
      </c>
      <c r="H89" s="179"/>
      <c r="I89" s="179"/>
      <c r="J89" s="179"/>
      <c r="K89" s="179"/>
      <c r="L89" s="179"/>
      <c r="M89" s="179"/>
      <c r="N89" s="180"/>
      <c r="O89" s="44"/>
    </row>
    <row r="90" spans="1:15" ht="12.75">
      <c r="A90" s="44"/>
      <c r="B90" s="181" t="s">
        <v>177</v>
      </c>
      <c r="C90" s="182"/>
      <c r="D90" s="182"/>
      <c r="E90" s="62"/>
      <c r="F90" s="182" t="s">
        <v>177</v>
      </c>
      <c r="G90" s="182"/>
      <c r="H90" s="182"/>
      <c r="I90" s="182"/>
      <c r="J90" s="182"/>
      <c r="K90" s="182"/>
      <c r="L90" s="182"/>
      <c r="M90" s="182"/>
      <c r="N90" s="183"/>
      <c r="O90" s="44"/>
    </row>
    <row r="91" spans="1:15" ht="12.75">
      <c r="A91" s="44"/>
      <c r="B91" s="63" t="s">
        <v>178</v>
      </c>
      <c r="C91" s="179"/>
      <c r="D91" s="179"/>
      <c r="E91" s="60"/>
      <c r="F91" s="64" t="s">
        <v>178</v>
      </c>
      <c r="G91" s="179"/>
      <c r="H91" s="179"/>
      <c r="I91" s="179"/>
      <c r="J91" s="179"/>
      <c r="K91" s="179"/>
      <c r="L91" s="179"/>
      <c r="M91" s="179"/>
      <c r="N91" s="180"/>
      <c r="O91" s="44"/>
    </row>
    <row r="92" spans="1:15" ht="13.5" thickBot="1">
      <c r="A92" s="44"/>
      <c r="B92" s="65" t="s">
        <v>178</v>
      </c>
      <c r="C92" s="184"/>
      <c r="D92" s="184"/>
      <c r="E92" s="66"/>
      <c r="F92" s="67" t="s">
        <v>178</v>
      </c>
      <c r="G92" s="184"/>
      <c r="H92" s="184"/>
      <c r="I92" s="184"/>
      <c r="J92" s="184"/>
      <c r="K92" s="184"/>
      <c r="L92" s="184"/>
      <c r="M92" s="184"/>
      <c r="N92" s="185"/>
      <c r="O92" s="44"/>
    </row>
    <row r="93" spans="1:15" ht="12.75">
      <c r="A93" s="44"/>
      <c r="B93" s="49"/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55"/>
      <c r="O93" s="44"/>
    </row>
    <row r="94" spans="1:15" ht="13.5" thickBot="1">
      <c r="A94" s="44"/>
      <c r="B94" s="68" t="s">
        <v>179</v>
      </c>
      <c r="C94" s="44"/>
      <c r="D94" s="44"/>
      <c r="E94" s="44"/>
      <c r="F94" s="69">
        <v>1</v>
      </c>
      <c r="G94" s="69">
        <v>2</v>
      </c>
      <c r="H94" s="69">
        <v>3</v>
      </c>
      <c r="I94" s="69">
        <v>4</v>
      </c>
      <c r="J94" s="69">
        <v>5</v>
      </c>
      <c r="K94" s="186" t="s">
        <v>6</v>
      </c>
      <c r="L94" s="186"/>
      <c r="M94" s="69" t="s">
        <v>180</v>
      </c>
      <c r="N94" s="70" t="s">
        <v>181</v>
      </c>
      <c r="O94" s="44"/>
    </row>
    <row r="95" spans="1:15" ht="15">
      <c r="A95" s="44"/>
      <c r="B95" s="71" t="s">
        <v>182</v>
      </c>
      <c r="C95" s="187" t="str">
        <f>IF(C88&gt;"",C88&amp;" - "&amp;G88,"")</f>
        <v>Penttilä Turo - Rahikainen Joni</v>
      </c>
      <c r="D95" s="187"/>
      <c r="E95" s="73"/>
      <c r="F95" s="74">
        <v>6</v>
      </c>
      <c r="G95" s="74">
        <v>-6</v>
      </c>
      <c r="H95" s="74">
        <v>-10</v>
      </c>
      <c r="I95" s="74">
        <v>-4</v>
      </c>
      <c r="J95" s="75"/>
      <c r="K95" s="76">
        <f>IF(ISBLANK(F95),"",COUNTIF(F95:J95,"&gt;=0"))</f>
        <v>1</v>
      </c>
      <c r="L95" s="77">
        <f>IF(ISBLANK(F95),"",IF(LEFT(F95)="-",1,0)+IF(LEFT(G95)="-",1,0)+IF(LEFT(H95)="-",1,0)+IF(LEFT(I95)="-",1,0)+IF(LEFT(J95)="-",1,0))</f>
        <v>3</v>
      </c>
      <c r="M95" s="76">
        <f aca="true" t="shared" si="3" ref="M95:N99">IF(K95=3,1,"")</f>
      </c>
      <c r="N95" s="77">
        <f t="shared" si="3"/>
        <v>1</v>
      </c>
      <c r="O95" s="44"/>
    </row>
    <row r="96" spans="1:15" ht="15">
      <c r="A96" s="44"/>
      <c r="B96" s="71" t="s">
        <v>183</v>
      </c>
      <c r="C96" s="187" t="str">
        <f>IF(C89&gt;"",C89&amp;" - "&amp;G89,"")</f>
        <v>Räsänen Joona - Räsänen Aleksi</v>
      </c>
      <c r="D96" s="187"/>
      <c r="E96" s="73"/>
      <c r="F96" s="74">
        <v>-1</v>
      </c>
      <c r="G96" s="74">
        <v>-7</v>
      </c>
      <c r="H96" s="74">
        <v>-2</v>
      </c>
      <c r="I96" s="74"/>
      <c r="J96" s="75"/>
      <c r="K96" s="78">
        <f>IF(ISBLANK(F96),"",COUNTIF(F96:J96,"&gt;=0"))</f>
        <v>0</v>
      </c>
      <c r="L96" s="79">
        <f>IF(ISBLANK(F96),"",IF(LEFT(F96)="-",1,0)+IF(LEFT(G96)="-",1,0)+IF(LEFT(H96)="-",1,0)+IF(LEFT(I96)="-",1,0)+IF(LEFT(J96)="-",1,0))</f>
        <v>3</v>
      </c>
      <c r="M96" s="78">
        <f t="shared" si="3"/>
      </c>
      <c r="N96" s="79">
        <f t="shared" si="3"/>
        <v>1</v>
      </c>
      <c r="O96" s="44"/>
    </row>
    <row r="97" spans="1:15" ht="12.75">
      <c r="A97" s="44"/>
      <c r="B97" s="80" t="s">
        <v>184</v>
      </c>
      <c r="C97" s="72">
        <f>IF(C91&gt;"",C91&amp;" / "&amp;C92,"")</f>
      </c>
      <c r="D97" s="72">
        <f>IF(G91&gt;"",G91&amp;" / "&amp;G92,"")</f>
      </c>
      <c r="E97" s="81"/>
      <c r="F97" s="74">
        <v>-5</v>
      </c>
      <c r="G97" s="74">
        <v>-3</v>
      </c>
      <c r="H97" s="74">
        <v>10</v>
      </c>
      <c r="I97" s="74">
        <v>15</v>
      </c>
      <c r="J97" s="75">
        <v>-10</v>
      </c>
      <c r="K97" s="78">
        <f>IF(ISBLANK(F97),"",COUNTIF(F97:J97,"&gt;=0"))</f>
        <v>2</v>
      </c>
      <c r="L97" s="79">
        <f>IF(ISBLANK(F97),"",IF(LEFT(F97)="-",1,0)+IF(LEFT(G97)="-",1,0)+IF(LEFT(H97)="-",1,0)+IF(LEFT(I97)="-",1,0)+IF(LEFT(J97)="-",1,0))</f>
        <v>3</v>
      </c>
      <c r="M97" s="78">
        <f t="shared" si="3"/>
      </c>
      <c r="N97" s="79">
        <f t="shared" si="3"/>
        <v>1</v>
      </c>
      <c r="O97" s="44"/>
    </row>
    <row r="98" spans="1:15" ht="15">
      <c r="A98" s="44"/>
      <c r="B98" s="71" t="s">
        <v>185</v>
      </c>
      <c r="C98" s="187" t="str">
        <f>IF(C88&gt;"",C88&amp;" - "&amp;G89,"")</f>
        <v>Penttilä Turo - Räsänen Aleksi</v>
      </c>
      <c r="D98" s="187"/>
      <c r="E98" s="73"/>
      <c r="F98" s="74"/>
      <c r="G98" s="74"/>
      <c r="H98" s="74"/>
      <c r="I98" s="74"/>
      <c r="J98" s="75"/>
      <c r="K98" s="78">
        <f>IF(ISBLANK(F98),"",COUNTIF(F98:J98,"&gt;=0"))</f>
      </c>
      <c r="L98" s="79">
        <f>IF(ISBLANK(F98),"",IF(LEFT(F98)="-",1,0)+IF(LEFT(G98)="-",1,0)+IF(LEFT(H98)="-",1,0)+IF(LEFT(I98)="-",1,0)+IF(LEFT(J98)="-",1,0))</f>
      </c>
      <c r="M98" s="78">
        <f t="shared" si="3"/>
      </c>
      <c r="N98" s="79">
        <f t="shared" si="3"/>
      </c>
      <c r="O98" s="44"/>
    </row>
    <row r="99" spans="1:15" ht="15.75" thickBot="1">
      <c r="A99" s="44"/>
      <c r="B99" s="71" t="s">
        <v>186</v>
      </c>
      <c r="C99" s="187" t="str">
        <f>IF(C89&gt;"",C89&amp;" - "&amp;G88,"")</f>
        <v>Räsänen Joona - Rahikainen Joni</v>
      </c>
      <c r="D99" s="187"/>
      <c r="E99" s="73"/>
      <c r="F99" s="74"/>
      <c r="G99" s="74"/>
      <c r="H99" s="74"/>
      <c r="I99" s="74"/>
      <c r="J99" s="75"/>
      <c r="K99" s="82">
        <f>IF(ISBLANK(F99),"",COUNTIF(F99:J99,"&gt;=0"))</f>
      </c>
      <c r="L99" s="83">
        <f>IF(ISBLANK(F99),"",IF(LEFT(F99)="-",1,0)+IF(LEFT(G99)="-",1,0)+IF(LEFT(H99)="-",1,0)+IF(LEFT(I99)="-",1,0)+IF(LEFT(J99)="-",1,0))</f>
      </c>
      <c r="M99" s="82">
        <f t="shared" si="3"/>
      </c>
      <c r="N99" s="83">
        <f t="shared" si="3"/>
      </c>
      <c r="O99" s="44"/>
    </row>
    <row r="100" spans="1:15" ht="19.5" thickBot="1">
      <c r="A100" s="44"/>
      <c r="B100" s="84"/>
      <c r="C100" s="85"/>
      <c r="D100" s="85"/>
      <c r="E100" s="85"/>
      <c r="F100" s="86"/>
      <c r="G100" s="86"/>
      <c r="H100" s="87"/>
      <c r="I100" s="188" t="s">
        <v>187</v>
      </c>
      <c r="J100" s="188"/>
      <c r="K100" s="88">
        <f>COUNTIF(K95:K99,"=3")</f>
        <v>0</v>
      </c>
      <c r="L100" s="89">
        <f>COUNTIF(L95:L99,"=3")</f>
        <v>3</v>
      </c>
      <c r="M100" s="90">
        <f>SUM(M95:M99)</f>
        <v>0</v>
      </c>
      <c r="N100" s="91">
        <f>SUM(N95:N99)</f>
        <v>3</v>
      </c>
      <c r="O100" s="44"/>
    </row>
    <row r="101" spans="1:15" ht="15">
      <c r="A101" s="44"/>
      <c r="B101" s="92" t="s">
        <v>188</v>
      </c>
      <c r="C101" s="85"/>
      <c r="D101" s="85"/>
      <c r="E101" s="85"/>
      <c r="F101" s="85"/>
      <c r="G101" s="85"/>
      <c r="H101" s="85"/>
      <c r="I101" s="85"/>
      <c r="J101" s="85"/>
      <c r="K101" s="44"/>
      <c r="L101" s="44"/>
      <c r="M101" s="44"/>
      <c r="N101" s="55"/>
      <c r="O101" s="44"/>
    </row>
    <row r="102" spans="1:15" ht="15">
      <c r="A102" s="44"/>
      <c r="B102" s="93" t="s">
        <v>189</v>
      </c>
      <c r="C102" s="94"/>
      <c r="D102" s="95" t="s">
        <v>190</v>
      </c>
      <c r="E102" s="94"/>
      <c r="F102" s="95" t="s">
        <v>27</v>
      </c>
      <c r="G102" s="95"/>
      <c r="H102" s="96"/>
      <c r="I102" s="44"/>
      <c r="J102" s="189" t="s">
        <v>191</v>
      </c>
      <c r="K102" s="189"/>
      <c r="L102" s="189"/>
      <c r="M102" s="189"/>
      <c r="N102" s="190"/>
      <c r="O102" s="44"/>
    </row>
    <row r="103" spans="1:15" ht="21.75" thickBot="1">
      <c r="A103" s="44"/>
      <c r="B103" s="191"/>
      <c r="C103" s="192"/>
      <c r="D103" s="192"/>
      <c r="E103" s="97"/>
      <c r="F103" s="192"/>
      <c r="G103" s="192"/>
      <c r="H103" s="192"/>
      <c r="I103" s="192"/>
      <c r="J103" s="193" t="str">
        <f>IF(M100=3,C87,IF(N100=3,G87,""))</f>
        <v>PT_Espoo 1</v>
      </c>
      <c r="K103" s="193"/>
      <c r="L103" s="193"/>
      <c r="M103" s="193"/>
      <c r="N103" s="194"/>
      <c r="O103" s="44"/>
    </row>
    <row r="104" spans="1:15" ht="13.5" thickBot="1">
      <c r="A104" s="44"/>
      <c r="B104" s="98"/>
      <c r="C104" s="99"/>
      <c r="D104" s="99"/>
      <c r="E104" s="99"/>
      <c r="F104" s="99"/>
      <c r="G104" s="99"/>
      <c r="H104" s="99"/>
      <c r="I104" s="99"/>
      <c r="J104" s="99"/>
      <c r="K104" s="99"/>
      <c r="L104" s="99"/>
      <c r="M104" s="99"/>
      <c r="N104" s="100"/>
      <c r="O104" s="44"/>
    </row>
    <row r="109" ht="13.5" thickBot="1"/>
    <row r="110" spans="1:15" ht="12.75">
      <c r="A110" s="44"/>
      <c r="B110" s="45"/>
      <c r="C110" s="46"/>
      <c r="D110" s="46"/>
      <c r="E110" s="46"/>
      <c r="F110" s="47"/>
      <c r="G110" s="48" t="s">
        <v>164</v>
      </c>
      <c r="H110" s="46"/>
      <c r="I110" s="173"/>
      <c r="J110" s="173"/>
      <c r="K110" s="173"/>
      <c r="L110" s="173"/>
      <c r="M110" s="173"/>
      <c r="N110" s="174"/>
      <c r="O110" s="44"/>
    </row>
    <row r="111" spans="1:15" ht="12.75">
      <c r="A111" s="44"/>
      <c r="B111" s="49"/>
      <c r="C111" s="50" t="s">
        <v>165</v>
      </c>
      <c r="D111" s="50"/>
      <c r="E111" s="44"/>
      <c r="F111" s="51"/>
      <c r="G111" s="52" t="s">
        <v>166</v>
      </c>
      <c r="H111" s="53"/>
      <c r="I111" s="175"/>
      <c r="J111" s="175"/>
      <c r="K111" s="175"/>
      <c r="L111" s="175"/>
      <c r="M111" s="175"/>
      <c r="N111" s="176"/>
      <c r="O111" s="44"/>
    </row>
    <row r="112" spans="1:15" ht="15.75">
      <c r="A112" s="44"/>
      <c r="B112" s="49"/>
      <c r="C112" s="54" t="s">
        <v>167</v>
      </c>
      <c r="D112" s="54"/>
      <c r="E112" s="44"/>
      <c r="F112" s="51"/>
      <c r="G112" s="52" t="s">
        <v>168</v>
      </c>
      <c r="H112" s="53"/>
      <c r="I112" s="175"/>
      <c r="J112" s="175"/>
      <c r="K112" s="175"/>
      <c r="L112" s="175"/>
      <c r="M112" s="175"/>
      <c r="N112" s="176"/>
      <c r="O112" s="44"/>
    </row>
    <row r="113" spans="1:15" ht="15.75">
      <c r="A113" s="44"/>
      <c r="B113" s="49"/>
      <c r="C113" s="44" t="s">
        <v>169</v>
      </c>
      <c r="D113" s="54"/>
      <c r="E113" s="44"/>
      <c r="F113" s="51"/>
      <c r="G113" s="52" t="s">
        <v>170</v>
      </c>
      <c r="H113" s="53"/>
      <c r="I113" s="175"/>
      <c r="J113" s="175"/>
      <c r="K113" s="175"/>
      <c r="L113" s="175"/>
      <c r="M113" s="175"/>
      <c r="N113" s="176"/>
      <c r="O113" s="44"/>
    </row>
    <row r="114" spans="1:15" ht="13.5" thickBot="1">
      <c r="A114" s="44"/>
      <c r="B114" s="49"/>
      <c r="C114" s="44"/>
      <c r="D114" s="44"/>
      <c r="E114" s="44"/>
      <c r="F114" s="44"/>
      <c r="G114" s="44"/>
      <c r="H114" s="44"/>
      <c r="I114" s="44"/>
      <c r="J114" s="44"/>
      <c r="K114" s="44"/>
      <c r="L114" s="44"/>
      <c r="M114" s="44"/>
      <c r="N114" s="55"/>
      <c r="O114" s="44"/>
    </row>
    <row r="115" spans="1:15" ht="12.75">
      <c r="A115" s="44"/>
      <c r="B115" s="56" t="s">
        <v>171</v>
      </c>
      <c r="C115" s="177" t="s">
        <v>86</v>
      </c>
      <c r="D115" s="177"/>
      <c r="E115" s="57"/>
      <c r="F115" s="58" t="s">
        <v>172</v>
      </c>
      <c r="G115" s="177" t="s">
        <v>85</v>
      </c>
      <c r="H115" s="177"/>
      <c r="I115" s="177"/>
      <c r="J115" s="177"/>
      <c r="K115" s="177"/>
      <c r="L115" s="177"/>
      <c r="M115" s="177"/>
      <c r="N115" s="178"/>
      <c r="O115" s="44"/>
    </row>
    <row r="116" spans="1:15" ht="15">
      <c r="A116" s="44"/>
      <c r="B116" s="59" t="s">
        <v>173</v>
      </c>
      <c r="C116" s="179" t="s">
        <v>112</v>
      </c>
      <c r="D116" s="179"/>
      <c r="E116" s="60"/>
      <c r="F116" s="61" t="s">
        <v>174</v>
      </c>
      <c r="G116" s="179" t="s">
        <v>226</v>
      </c>
      <c r="H116" s="179"/>
      <c r="I116" s="179"/>
      <c r="J116" s="179"/>
      <c r="K116" s="179"/>
      <c r="L116" s="179"/>
      <c r="M116" s="179"/>
      <c r="N116" s="180"/>
      <c r="O116" s="44"/>
    </row>
    <row r="117" spans="1:15" ht="15">
      <c r="A117" s="44"/>
      <c r="B117" s="59" t="s">
        <v>175</v>
      </c>
      <c r="C117" s="179" t="s">
        <v>48</v>
      </c>
      <c r="D117" s="179"/>
      <c r="E117" s="60"/>
      <c r="F117" s="61" t="s">
        <v>176</v>
      </c>
      <c r="G117" s="179" t="s">
        <v>111</v>
      </c>
      <c r="H117" s="179"/>
      <c r="I117" s="179"/>
      <c r="J117" s="179"/>
      <c r="K117" s="179"/>
      <c r="L117" s="179"/>
      <c r="M117" s="179"/>
      <c r="N117" s="180"/>
      <c r="O117" s="44"/>
    </row>
    <row r="118" spans="1:15" ht="12.75">
      <c r="A118" s="44"/>
      <c r="B118" s="181" t="s">
        <v>177</v>
      </c>
      <c r="C118" s="182"/>
      <c r="D118" s="182"/>
      <c r="E118" s="62"/>
      <c r="F118" s="182" t="s">
        <v>177</v>
      </c>
      <c r="G118" s="182"/>
      <c r="H118" s="182"/>
      <c r="I118" s="182"/>
      <c r="J118" s="182"/>
      <c r="K118" s="182"/>
      <c r="L118" s="182"/>
      <c r="M118" s="182"/>
      <c r="N118" s="183"/>
      <c r="O118" s="44"/>
    </row>
    <row r="119" spans="1:15" ht="12.75">
      <c r="A119" s="44"/>
      <c r="B119" s="63" t="s">
        <v>178</v>
      </c>
      <c r="C119" s="179"/>
      <c r="D119" s="179"/>
      <c r="E119" s="60"/>
      <c r="F119" s="64" t="s">
        <v>178</v>
      </c>
      <c r="G119" s="179"/>
      <c r="H119" s="179"/>
      <c r="I119" s="179"/>
      <c r="J119" s="179"/>
      <c r="K119" s="179"/>
      <c r="L119" s="179"/>
      <c r="M119" s="179"/>
      <c r="N119" s="180"/>
      <c r="O119" s="44"/>
    </row>
    <row r="120" spans="1:15" ht="13.5" thickBot="1">
      <c r="A120" s="44"/>
      <c r="B120" s="65" t="s">
        <v>178</v>
      </c>
      <c r="C120" s="184"/>
      <c r="D120" s="184"/>
      <c r="E120" s="66"/>
      <c r="F120" s="67" t="s">
        <v>178</v>
      </c>
      <c r="G120" s="184"/>
      <c r="H120" s="184"/>
      <c r="I120" s="184"/>
      <c r="J120" s="184"/>
      <c r="K120" s="184"/>
      <c r="L120" s="184"/>
      <c r="M120" s="184"/>
      <c r="N120" s="185"/>
      <c r="O120" s="44"/>
    </row>
    <row r="121" spans="1:15" ht="12.75">
      <c r="A121" s="44"/>
      <c r="B121" s="49"/>
      <c r="C121" s="44"/>
      <c r="D121" s="44"/>
      <c r="E121" s="44"/>
      <c r="F121" s="44"/>
      <c r="G121" s="44"/>
      <c r="H121" s="44"/>
      <c r="I121" s="44"/>
      <c r="J121" s="44"/>
      <c r="K121" s="44"/>
      <c r="L121" s="44"/>
      <c r="M121" s="44"/>
      <c r="N121" s="55"/>
      <c r="O121" s="44"/>
    </row>
    <row r="122" spans="1:15" ht="13.5" thickBot="1">
      <c r="A122" s="44"/>
      <c r="B122" s="68" t="s">
        <v>179</v>
      </c>
      <c r="C122" s="44"/>
      <c r="D122" s="44"/>
      <c r="E122" s="44"/>
      <c r="F122" s="69">
        <v>1</v>
      </c>
      <c r="G122" s="69">
        <v>2</v>
      </c>
      <c r="H122" s="69">
        <v>3</v>
      </c>
      <c r="I122" s="69">
        <v>4</v>
      </c>
      <c r="J122" s="69">
        <v>5</v>
      </c>
      <c r="K122" s="186" t="s">
        <v>6</v>
      </c>
      <c r="L122" s="186"/>
      <c r="M122" s="69" t="s">
        <v>180</v>
      </c>
      <c r="N122" s="70" t="s">
        <v>181</v>
      </c>
      <c r="O122" s="44"/>
    </row>
    <row r="123" spans="1:15" ht="15">
      <c r="A123" s="44"/>
      <c r="B123" s="71" t="s">
        <v>182</v>
      </c>
      <c r="C123" s="187" t="str">
        <f>IF(C116&gt;"",C116&amp;" - "&amp;G116,"")</f>
        <v>Kylliö Joonas - Vesalainen Matias</v>
      </c>
      <c r="D123" s="187"/>
      <c r="E123" s="73"/>
      <c r="F123" s="74">
        <v>6</v>
      </c>
      <c r="G123" s="74">
        <v>7</v>
      </c>
      <c r="H123" s="74">
        <v>6</v>
      </c>
      <c r="I123" s="74"/>
      <c r="J123" s="75"/>
      <c r="K123" s="76">
        <f>IF(ISBLANK(F123),"",COUNTIF(F123:J123,"&gt;=0"))</f>
        <v>3</v>
      </c>
      <c r="L123" s="77">
        <f>IF(ISBLANK(F123),"",IF(LEFT(F123)="-",1,0)+IF(LEFT(G123)="-",1,0)+IF(LEFT(H123)="-",1,0)+IF(LEFT(I123)="-",1,0)+IF(LEFT(J123)="-",1,0))</f>
        <v>0</v>
      </c>
      <c r="M123" s="76">
        <f aca="true" t="shared" si="4" ref="M123:N127">IF(K123=3,1,"")</f>
        <v>1</v>
      </c>
      <c r="N123" s="77">
        <f t="shared" si="4"/>
      </c>
      <c r="O123" s="44"/>
    </row>
    <row r="124" spans="1:15" ht="15">
      <c r="A124" s="44"/>
      <c r="B124" s="71" t="s">
        <v>183</v>
      </c>
      <c r="C124" s="187" t="str">
        <f>IF(C117&gt;"",C117&amp;" - "&amp;G117,"")</f>
        <v>Tossavainen Miko - Khosravi Sam</v>
      </c>
      <c r="D124" s="187"/>
      <c r="E124" s="73"/>
      <c r="F124" s="74">
        <v>-8</v>
      </c>
      <c r="G124" s="74">
        <v>-4</v>
      </c>
      <c r="H124" s="155" t="s">
        <v>203</v>
      </c>
      <c r="I124" s="74"/>
      <c r="J124" s="75"/>
      <c r="K124" s="78">
        <f>IF(ISBLANK(F124),"",COUNTIF(F124:J124,"&gt;=0"))</f>
        <v>0</v>
      </c>
      <c r="L124" s="79">
        <f>IF(ISBLANK(F124),"",IF(LEFT(F124)="-",1,0)+IF(LEFT(G124)="-",1,0)+IF(LEFT(H124)="-",1,0)+IF(LEFT(I124)="-",1,0)+IF(LEFT(J124)="-",1,0))</f>
        <v>3</v>
      </c>
      <c r="M124" s="78">
        <f t="shared" si="4"/>
      </c>
      <c r="N124" s="79">
        <f t="shared" si="4"/>
        <v>1</v>
      </c>
      <c r="O124" s="44"/>
    </row>
    <row r="125" spans="1:15" ht="12.75">
      <c r="A125" s="44"/>
      <c r="B125" s="80" t="s">
        <v>184</v>
      </c>
      <c r="C125" s="72">
        <f>IF(C119&gt;"",C119&amp;" / "&amp;C120,"")</f>
      </c>
      <c r="D125" s="72">
        <f>IF(G119&gt;"",G119&amp;" / "&amp;G120,"")</f>
      </c>
      <c r="E125" s="81"/>
      <c r="F125" s="74">
        <v>-6</v>
      </c>
      <c r="G125" s="74">
        <v>-9</v>
      </c>
      <c r="H125" s="74">
        <v>-9</v>
      </c>
      <c r="I125" s="74"/>
      <c r="J125" s="75"/>
      <c r="K125" s="78">
        <f>IF(ISBLANK(F125),"",COUNTIF(F125:J125,"&gt;=0"))</f>
        <v>0</v>
      </c>
      <c r="L125" s="79">
        <f>IF(ISBLANK(F125),"",IF(LEFT(F125)="-",1,0)+IF(LEFT(G125)="-",1,0)+IF(LEFT(H125)="-",1,0)+IF(LEFT(I125)="-",1,0)+IF(LEFT(J125)="-",1,0))</f>
        <v>3</v>
      </c>
      <c r="M125" s="78">
        <f t="shared" si="4"/>
      </c>
      <c r="N125" s="79">
        <f t="shared" si="4"/>
        <v>1</v>
      </c>
      <c r="O125" s="44"/>
    </row>
    <row r="126" spans="1:15" ht="15">
      <c r="A126" s="44"/>
      <c r="B126" s="71" t="s">
        <v>185</v>
      </c>
      <c r="C126" s="187" t="str">
        <f>IF(C116&gt;"",C116&amp;" - "&amp;G117,"")</f>
        <v>Kylliö Joonas - Khosravi Sam</v>
      </c>
      <c r="D126" s="187"/>
      <c r="E126" s="73"/>
      <c r="F126" s="74">
        <v>-5</v>
      </c>
      <c r="G126" s="74">
        <v>-7</v>
      </c>
      <c r="H126" s="74">
        <v>7</v>
      </c>
      <c r="I126" s="74">
        <v>-1</v>
      </c>
      <c r="J126" s="75"/>
      <c r="K126" s="78">
        <f>IF(ISBLANK(F126),"",COUNTIF(F126:J126,"&gt;=0"))</f>
        <v>1</v>
      </c>
      <c r="L126" s="79">
        <f>IF(ISBLANK(F126),"",IF(LEFT(F126)="-",1,0)+IF(LEFT(G126)="-",1,0)+IF(LEFT(H126)="-",1,0)+IF(LEFT(I126)="-",1,0)+IF(LEFT(J126)="-",1,0))</f>
        <v>3</v>
      </c>
      <c r="M126" s="78">
        <f t="shared" si="4"/>
      </c>
      <c r="N126" s="79">
        <f t="shared" si="4"/>
        <v>1</v>
      </c>
      <c r="O126" s="44"/>
    </row>
    <row r="127" spans="1:15" ht="15.75" thickBot="1">
      <c r="A127" s="44"/>
      <c r="B127" s="71" t="s">
        <v>186</v>
      </c>
      <c r="C127" s="187" t="str">
        <f>IF(C117&gt;"",C117&amp;" - "&amp;G116,"")</f>
        <v>Tossavainen Miko - Vesalainen Matias</v>
      </c>
      <c r="D127" s="187"/>
      <c r="E127" s="73"/>
      <c r="F127" s="74"/>
      <c r="G127" s="74"/>
      <c r="H127" s="74"/>
      <c r="I127" s="74"/>
      <c r="J127" s="75"/>
      <c r="K127" s="82">
        <f>IF(ISBLANK(F127),"",COUNTIF(F127:J127,"&gt;=0"))</f>
      </c>
      <c r="L127" s="83">
        <f>IF(ISBLANK(F127),"",IF(LEFT(F127)="-",1,0)+IF(LEFT(G127)="-",1,0)+IF(LEFT(H127)="-",1,0)+IF(LEFT(I127)="-",1,0)+IF(LEFT(J127)="-",1,0))</f>
      </c>
      <c r="M127" s="82">
        <f t="shared" si="4"/>
      </c>
      <c r="N127" s="83">
        <f t="shared" si="4"/>
      </c>
      <c r="O127" s="44"/>
    </row>
    <row r="128" spans="1:15" ht="19.5" thickBot="1">
      <c r="A128" s="44"/>
      <c r="B128" s="84"/>
      <c r="C128" s="85"/>
      <c r="D128" s="85"/>
      <c r="E128" s="85"/>
      <c r="F128" s="86"/>
      <c r="G128" s="86"/>
      <c r="H128" s="87"/>
      <c r="I128" s="188" t="s">
        <v>187</v>
      </c>
      <c r="J128" s="188"/>
      <c r="K128" s="88">
        <f>COUNTIF(K123:K127,"=3")</f>
        <v>1</v>
      </c>
      <c r="L128" s="89">
        <f>COUNTIF(L123:L127,"=3")</f>
        <v>3</v>
      </c>
      <c r="M128" s="90">
        <f>SUM(M123:M127)</f>
        <v>1</v>
      </c>
      <c r="N128" s="91">
        <f>SUM(N123:N127)</f>
        <v>3</v>
      </c>
      <c r="O128" s="44"/>
    </row>
    <row r="129" spans="1:15" ht="15">
      <c r="A129" s="44"/>
      <c r="B129" s="92" t="s">
        <v>188</v>
      </c>
      <c r="C129" s="85"/>
      <c r="D129" s="85"/>
      <c r="E129" s="85"/>
      <c r="F129" s="85"/>
      <c r="G129" s="85"/>
      <c r="H129" s="85"/>
      <c r="I129" s="85"/>
      <c r="J129" s="85"/>
      <c r="K129" s="44"/>
      <c r="L129" s="44"/>
      <c r="M129" s="44"/>
      <c r="N129" s="55"/>
      <c r="O129" s="44"/>
    </row>
    <row r="130" spans="1:15" ht="15">
      <c r="A130" s="44"/>
      <c r="B130" s="93" t="s">
        <v>189</v>
      </c>
      <c r="C130" s="94"/>
      <c r="D130" s="95" t="s">
        <v>190</v>
      </c>
      <c r="E130" s="94"/>
      <c r="F130" s="95" t="s">
        <v>27</v>
      </c>
      <c r="G130" s="95"/>
      <c r="H130" s="96"/>
      <c r="I130" s="44"/>
      <c r="J130" s="189" t="s">
        <v>191</v>
      </c>
      <c r="K130" s="189"/>
      <c r="L130" s="189"/>
      <c r="M130" s="189"/>
      <c r="N130" s="190"/>
      <c r="O130" s="44"/>
    </row>
    <row r="131" spans="1:15" ht="21.75" thickBot="1">
      <c r="A131" s="44"/>
      <c r="B131" s="191"/>
      <c r="C131" s="192"/>
      <c r="D131" s="192"/>
      <c r="E131" s="97"/>
      <c r="F131" s="192"/>
      <c r="G131" s="192"/>
      <c r="H131" s="192"/>
      <c r="I131" s="192"/>
      <c r="J131" s="193" t="str">
        <f>IF(M128=3,C115,IF(N128=3,G115,""))</f>
        <v>KoKa 1</v>
      </c>
      <c r="K131" s="193"/>
      <c r="L131" s="193"/>
      <c r="M131" s="193"/>
      <c r="N131" s="194"/>
      <c r="O131" s="44"/>
    </row>
    <row r="132" spans="1:15" ht="13.5" thickBot="1">
      <c r="A132" s="44"/>
      <c r="B132" s="98"/>
      <c r="C132" s="99"/>
      <c r="D132" s="99"/>
      <c r="E132" s="99"/>
      <c r="F132" s="99"/>
      <c r="G132" s="99"/>
      <c r="H132" s="99"/>
      <c r="I132" s="99"/>
      <c r="J132" s="99"/>
      <c r="K132" s="99"/>
      <c r="L132" s="99"/>
      <c r="M132" s="99"/>
      <c r="N132" s="100"/>
      <c r="O132" s="44"/>
    </row>
    <row r="135" ht="13.5" thickBot="1"/>
    <row r="136" spans="1:15" ht="12.75">
      <c r="A136" s="44"/>
      <c r="B136" s="45"/>
      <c r="C136" s="46"/>
      <c r="D136" s="46"/>
      <c r="E136" s="46"/>
      <c r="F136" s="47"/>
      <c r="G136" s="48" t="s">
        <v>164</v>
      </c>
      <c r="H136" s="46"/>
      <c r="I136" s="173"/>
      <c r="J136" s="173"/>
      <c r="K136" s="173"/>
      <c r="L136" s="173"/>
      <c r="M136" s="173"/>
      <c r="N136" s="174"/>
      <c r="O136" s="44"/>
    </row>
    <row r="137" spans="1:15" ht="12.75">
      <c r="A137" s="44"/>
      <c r="B137" s="49"/>
      <c r="C137" s="50" t="s">
        <v>165</v>
      </c>
      <c r="D137" s="50"/>
      <c r="E137" s="44"/>
      <c r="F137" s="51"/>
      <c r="G137" s="52" t="s">
        <v>166</v>
      </c>
      <c r="H137" s="53"/>
      <c r="I137" s="175"/>
      <c r="J137" s="175"/>
      <c r="K137" s="175"/>
      <c r="L137" s="175"/>
      <c r="M137" s="175"/>
      <c r="N137" s="176"/>
      <c r="O137" s="44"/>
    </row>
    <row r="138" spans="1:15" ht="15.75">
      <c r="A138" s="44"/>
      <c r="B138" s="49"/>
      <c r="C138" s="54" t="s">
        <v>167</v>
      </c>
      <c r="D138" s="54"/>
      <c r="E138" s="44"/>
      <c r="F138" s="51"/>
      <c r="G138" s="52" t="s">
        <v>168</v>
      </c>
      <c r="H138" s="53"/>
      <c r="I138" s="175"/>
      <c r="J138" s="175"/>
      <c r="K138" s="175"/>
      <c r="L138" s="175"/>
      <c r="M138" s="175"/>
      <c r="N138" s="176"/>
      <c r="O138" s="44"/>
    </row>
    <row r="139" spans="1:15" ht="15.75">
      <c r="A139" s="44"/>
      <c r="B139" s="49"/>
      <c r="C139" s="44" t="s">
        <v>169</v>
      </c>
      <c r="D139" s="54"/>
      <c r="E139" s="44"/>
      <c r="F139" s="51"/>
      <c r="G139" s="52" t="s">
        <v>170</v>
      </c>
      <c r="H139" s="53"/>
      <c r="I139" s="175"/>
      <c r="J139" s="175"/>
      <c r="K139" s="175"/>
      <c r="L139" s="175"/>
      <c r="M139" s="175"/>
      <c r="N139" s="176"/>
      <c r="O139" s="44"/>
    </row>
    <row r="140" spans="1:15" ht="13.5" thickBot="1">
      <c r="A140" s="44"/>
      <c r="B140" s="49"/>
      <c r="C140" s="44"/>
      <c r="D140" s="44"/>
      <c r="E140" s="44"/>
      <c r="F140" s="44"/>
      <c r="G140" s="44"/>
      <c r="H140" s="44"/>
      <c r="I140" s="44"/>
      <c r="J140" s="44"/>
      <c r="K140" s="44"/>
      <c r="L140" s="44"/>
      <c r="M140" s="44"/>
      <c r="N140" s="55"/>
      <c r="O140" s="44"/>
    </row>
    <row r="141" spans="1:15" ht="12.75">
      <c r="A141" s="44"/>
      <c r="B141" s="56" t="s">
        <v>171</v>
      </c>
      <c r="C141" s="177" t="s">
        <v>87</v>
      </c>
      <c r="D141" s="177"/>
      <c r="E141" s="57"/>
      <c r="F141" s="58" t="s">
        <v>172</v>
      </c>
      <c r="G141" s="177" t="s">
        <v>88</v>
      </c>
      <c r="H141" s="177"/>
      <c r="I141" s="177"/>
      <c r="J141" s="177"/>
      <c r="K141" s="177"/>
      <c r="L141" s="177"/>
      <c r="M141" s="177"/>
      <c r="N141" s="178"/>
      <c r="O141" s="44"/>
    </row>
    <row r="142" spans="1:15" ht="15">
      <c r="A142" s="44"/>
      <c r="B142" s="59" t="s">
        <v>173</v>
      </c>
      <c r="C142" s="179" t="s">
        <v>227</v>
      </c>
      <c r="D142" s="179"/>
      <c r="E142" s="60"/>
      <c r="F142" s="61" t="s">
        <v>174</v>
      </c>
      <c r="G142" s="179" t="s">
        <v>35</v>
      </c>
      <c r="H142" s="179"/>
      <c r="I142" s="179"/>
      <c r="J142" s="179"/>
      <c r="K142" s="179"/>
      <c r="L142" s="179"/>
      <c r="M142" s="179"/>
      <c r="N142" s="180"/>
      <c r="O142" s="44"/>
    </row>
    <row r="143" spans="1:15" ht="15">
      <c r="A143" s="44"/>
      <c r="B143" s="59" t="s">
        <v>175</v>
      </c>
      <c r="C143" s="179" t="s">
        <v>50</v>
      </c>
      <c r="D143" s="179"/>
      <c r="E143" s="60"/>
      <c r="F143" s="61" t="s">
        <v>176</v>
      </c>
      <c r="G143" s="179" t="s">
        <v>114</v>
      </c>
      <c r="H143" s="179"/>
      <c r="I143" s="179"/>
      <c r="J143" s="179"/>
      <c r="K143" s="179"/>
      <c r="L143" s="179"/>
      <c r="M143" s="179"/>
      <c r="N143" s="180"/>
      <c r="O143" s="44"/>
    </row>
    <row r="144" spans="1:15" ht="12.75">
      <c r="A144" s="44"/>
      <c r="B144" s="181" t="s">
        <v>177</v>
      </c>
      <c r="C144" s="182"/>
      <c r="D144" s="182"/>
      <c r="E144" s="62"/>
      <c r="F144" s="182" t="s">
        <v>177</v>
      </c>
      <c r="G144" s="182"/>
      <c r="H144" s="182"/>
      <c r="I144" s="182"/>
      <c r="J144" s="182"/>
      <c r="K144" s="182"/>
      <c r="L144" s="182"/>
      <c r="M144" s="182"/>
      <c r="N144" s="183"/>
      <c r="O144" s="44"/>
    </row>
    <row r="145" spans="1:15" ht="12.75">
      <c r="A145" s="44"/>
      <c r="B145" s="63" t="s">
        <v>178</v>
      </c>
      <c r="C145" s="179"/>
      <c r="D145" s="179"/>
      <c r="E145" s="60"/>
      <c r="F145" s="64" t="s">
        <v>178</v>
      </c>
      <c r="G145" s="179"/>
      <c r="H145" s="179"/>
      <c r="I145" s="179"/>
      <c r="J145" s="179"/>
      <c r="K145" s="179"/>
      <c r="L145" s="179"/>
      <c r="M145" s="179"/>
      <c r="N145" s="180"/>
      <c r="O145" s="44"/>
    </row>
    <row r="146" spans="1:15" ht="13.5" thickBot="1">
      <c r="A146" s="44"/>
      <c r="B146" s="65" t="s">
        <v>178</v>
      </c>
      <c r="C146" s="184"/>
      <c r="D146" s="184"/>
      <c r="E146" s="66"/>
      <c r="F146" s="67" t="s">
        <v>178</v>
      </c>
      <c r="G146" s="184"/>
      <c r="H146" s="184"/>
      <c r="I146" s="184"/>
      <c r="J146" s="184"/>
      <c r="K146" s="184"/>
      <c r="L146" s="184"/>
      <c r="M146" s="184"/>
      <c r="N146" s="185"/>
      <c r="O146" s="44"/>
    </row>
    <row r="147" spans="1:15" ht="12.75">
      <c r="A147" s="44"/>
      <c r="B147" s="49"/>
      <c r="C147" s="44"/>
      <c r="D147" s="44"/>
      <c r="E147" s="44"/>
      <c r="F147" s="44"/>
      <c r="G147" s="44"/>
      <c r="H147" s="44"/>
      <c r="I147" s="44"/>
      <c r="J147" s="44"/>
      <c r="K147" s="44"/>
      <c r="L147" s="44"/>
      <c r="M147" s="44"/>
      <c r="N147" s="55"/>
      <c r="O147" s="44"/>
    </row>
    <row r="148" spans="1:15" ht="13.5" thickBot="1">
      <c r="A148" s="44"/>
      <c r="B148" s="68" t="s">
        <v>179</v>
      </c>
      <c r="C148" s="44"/>
      <c r="D148" s="44"/>
      <c r="E148" s="44"/>
      <c r="F148" s="69">
        <v>1</v>
      </c>
      <c r="G148" s="69">
        <v>2</v>
      </c>
      <c r="H148" s="69">
        <v>3</v>
      </c>
      <c r="I148" s="69">
        <v>4</v>
      </c>
      <c r="J148" s="69">
        <v>5</v>
      </c>
      <c r="K148" s="186" t="s">
        <v>6</v>
      </c>
      <c r="L148" s="186"/>
      <c r="M148" s="69" t="s">
        <v>180</v>
      </c>
      <c r="N148" s="70" t="s">
        <v>181</v>
      </c>
      <c r="O148" s="44"/>
    </row>
    <row r="149" spans="1:15" ht="15">
      <c r="A149" s="44"/>
      <c r="B149" s="71" t="s">
        <v>182</v>
      </c>
      <c r="C149" s="187" t="str">
        <f>IF(C142&gt;"",C142&amp;" - "&amp;G142,"")</f>
        <v>Laine Aleksi - Rahikainen Joni</v>
      </c>
      <c r="D149" s="187"/>
      <c r="E149" s="73"/>
      <c r="F149" s="74">
        <v>7</v>
      </c>
      <c r="G149" s="74">
        <v>4</v>
      </c>
      <c r="H149" s="74">
        <v>5</v>
      </c>
      <c r="I149" s="74"/>
      <c r="J149" s="75"/>
      <c r="K149" s="76">
        <f>IF(ISBLANK(F149),"",COUNTIF(F149:J149,"&gt;=0"))</f>
        <v>3</v>
      </c>
      <c r="L149" s="77">
        <f>IF(ISBLANK(F149),"",IF(LEFT(F149)="-",1,0)+IF(LEFT(G149)="-",1,0)+IF(LEFT(H149)="-",1,0)+IF(LEFT(I149)="-",1,0)+IF(LEFT(J149)="-",1,0))</f>
        <v>0</v>
      </c>
      <c r="M149" s="76">
        <f aca="true" t="shared" si="5" ref="M149:N153">IF(K149=3,1,"")</f>
        <v>1</v>
      </c>
      <c r="N149" s="77">
        <f t="shared" si="5"/>
      </c>
      <c r="O149" s="44"/>
    </row>
    <row r="150" spans="1:15" ht="15">
      <c r="A150" s="44"/>
      <c r="B150" s="71" t="s">
        <v>183</v>
      </c>
      <c r="C150" s="187" t="str">
        <f>IF(C143&gt;"",C143&amp;" - "&amp;G143,"")</f>
        <v>Kuuri-Riutta Konsta - Räsänen Aleksi</v>
      </c>
      <c r="D150" s="187"/>
      <c r="E150" s="73"/>
      <c r="F150" s="74">
        <v>-7</v>
      </c>
      <c r="G150" s="74">
        <v>-4</v>
      </c>
      <c r="H150" s="74">
        <v>-7</v>
      </c>
      <c r="I150" s="74"/>
      <c r="J150" s="75"/>
      <c r="K150" s="78">
        <f>IF(ISBLANK(F150),"",COUNTIF(F150:J150,"&gt;=0"))</f>
        <v>0</v>
      </c>
      <c r="L150" s="79">
        <f>IF(ISBLANK(F150),"",IF(LEFT(F150)="-",1,0)+IF(LEFT(G150)="-",1,0)+IF(LEFT(H150)="-",1,0)+IF(LEFT(I150)="-",1,0)+IF(LEFT(J150)="-",1,0))</f>
        <v>3</v>
      </c>
      <c r="M150" s="78">
        <f t="shared" si="5"/>
      </c>
      <c r="N150" s="79">
        <f t="shared" si="5"/>
        <v>1</v>
      </c>
      <c r="O150" s="44"/>
    </row>
    <row r="151" spans="1:15" ht="12.75">
      <c r="A151" s="44"/>
      <c r="B151" s="80" t="s">
        <v>184</v>
      </c>
      <c r="C151" s="72">
        <f>IF(C145&gt;"",C145&amp;" / "&amp;C146,"")</f>
      </c>
      <c r="D151" s="72">
        <f>IF(G145&gt;"",G145&amp;" / "&amp;G146,"")</f>
      </c>
      <c r="E151" s="81"/>
      <c r="F151" s="74">
        <v>6</v>
      </c>
      <c r="G151" s="74">
        <v>7</v>
      </c>
      <c r="H151" s="74">
        <v>-3</v>
      </c>
      <c r="I151" s="74">
        <v>-4</v>
      </c>
      <c r="J151" s="75">
        <v>-6</v>
      </c>
      <c r="K151" s="78">
        <f>IF(ISBLANK(F151),"",COUNTIF(F151:J151,"&gt;=0"))</f>
        <v>2</v>
      </c>
      <c r="L151" s="79">
        <f>IF(ISBLANK(F151),"",IF(LEFT(F151)="-",1,0)+IF(LEFT(G151)="-",1,0)+IF(LEFT(H151)="-",1,0)+IF(LEFT(I151)="-",1,0)+IF(LEFT(J151)="-",1,0))</f>
        <v>3</v>
      </c>
      <c r="M151" s="78">
        <f t="shared" si="5"/>
      </c>
      <c r="N151" s="79">
        <f t="shared" si="5"/>
        <v>1</v>
      </c>
      <c r="O151" s="44"/>
    </row>
    <row r="152" spans="1:15" ht="15">
      <c r="A152" s="44"/>
      <c r="B152" s="71" t="s">
        <v>185</v>
      </c>
      <c r="C152" s="187" t="str">
        <f>IF(C142&gt;"",C142&amp;" - "&amp;G143,"")</f>
        <v>Laine Aleksi - Räsänen Aleksi</v>
      </c>
      <c r="D152" s="187"/>
      <c r="E152" s="73"/>
      <c r="F152" s="74">
        <v>-4</v>
      </c>
      <c r="G152" s="74">
        <v>-4</v>
      </c>
      <c r="H152" s="74">
        <v>-7</v>
      </c>
      <c r="I152" s="74"/>
      <c r="J152" s="75"/>
      <c r="K152" s="78">
        <f>IF(ISBLANK(F152),"",COUNTIF(F152:J152,"&gt;=0"))</f>
        <v>0</v>
      </c>
      <c r="L152" s="79">
        <f>IF(ISBLANK(F152),"",IF(LEFT(F152)="-",1,0)+IF(LEFT(G152)="-",1,0)+IF(LEFT(H152)="-",1,0)+IF(LEFT(I152)="-",1,0)+IF(LEFT(J152)="-",1,0))</f>
        <v>3</v>
      </c>
      <c r="M152" s="78">
        <f t="shared" si="5"/>
      </c>
      <c r="N152" s="79">
        <f t="shared" si="5"/>
        <v>1</v>
      </c>
      <c r="O152" s="44"/>
    </row>
    <row r="153" spans="1:15" ht="15.75" thickBot="1">
      <c r="A153" s="44"/>
      <c r="B153" s="71" t="s">
        <v>186</v>
      </c>
      <c r="C153" s="187" t="str">
        <f>IF(C143&gt;"",C143&amp;" - "&amp;G142,"")</f>
        <v>Kuuri-Riutta Konsta - Rahikainen Joni</v>
      </c>
      <c r="D153" s="187"/>
      <c r="E153" s="73"/>
      <c r="F153" s="74"/>
      <c r="G153" s="74"/>
      <c r="H153" s="74"/>
      <c r="I153" s="74"/>
      <c r="J153" s="75"/>
      <c r="K153" s="82">
        <f>IF(ISBLANK(F153),"",COUNTIF(F153:J153,"&gt;=0"))</f>
      </c>
      <c r="L153" s="83">
        <f>IF(ISBLANK(F153),"",IF(LEFT(F153)="-",1,0)+IF(LEFT(G153)="-",1,0)+IF(LEFT(H153)="-",1,0)+IF(LEFT(I153)="-",1,0)+IF(LEFT(J153)="-",1,0))</f>
      </c>
      <c r="M153" s="82">
        <f t="shared" si="5"/>
      </c>
      <c r="N153" s="83">
        <f t="shared" si="5"/>
      </c>
      <c r="O153" s="44"/>
    </row>
    <row r="154" spans="1:15" ht="19.5" thickBot="1">
      <c r="A154" s="44"/>
      <c r="B154" s="84"/>
      <c r="C154" s="85"/>
      <c r="D154" s="85"/>
      <c r="E154" s="85"/>
      <c r="F154" s="86"/>
      <c r="G154" s="86"/>
      <c r="H154" s="87"/>
      <c r="I154" s="188" t="s">
        <v>187</v>
      </c>
      <c r="J154" s="188"/>
      <c r="K154" s="88">
        <f>COUNTIF(K149:K153,"=3")</f>
        <v>1</v>
      </c>
      <c r="L154" s="89">
        <f>COUNTIF(L149:L153,"=3")</f>
        <v>3</v>
      </c>
      <c r="M154" s="90">
        <f>SUM(M149:M153)</f>
        <v>1</v>
      </c>
      <c r="N154" s="91">
        <f>SUM(N149:N153)</f>
        <v>3</v>
      </c>
      <c r="O154" s="44"/>
    </row>
    <row r="155" spans="1:15" ht="15">
      <c r="A155" s="44"/>
      <c r="B155" s="92" t="s">
        <v>188</v>
      </c>
      <c r="C155" s="85"/>
      <c r="D155" s="85"/>
      <c r="E155" s="85"/>
      <c r="F155" s="85"/>
      <c r="G155" s="85"/>
      <c r="H155" s="85"/>
      <c r="I155" s="85"/>
      <c r="J155" s="85"/>
      <c r="K155" s="44"/>
      <c r="L155" s="44"/>
      <c r="M155" s="44"/>
      <c r="N155" s="55"/>
      <c r="O155" s="44"/>
    </row>
    <row r="156" spans="1:15" ht="15">
      <c r="A156" s="44"/>
      <c r="B156" s="93" t="s">
        <v>189</v>
      </c>
      <c r="C156" s="94"/>
      <c r="D156" s="95" t="s">
        <v>190</v>
      </c>
      <c r="E156" s="94"/>
      <c r="F156" s="95" t="s">
        <v>27</v>
      </c>
      <c r="G156" s="95"/>
      <c r="H156" s="96"/>
      <c r="I156" s="44"/>
      <c r="J156" s="189" t="s">
        <v>191</v>
      </c>
      <c r="K156" s="189"/>
      <c r="L156" s="189"/>
      <c r="M156" s="189"/>
      <c r="N156" s="190"/>
      <c r="O156" s="44"/>
    </row>
    <row r="157" spans="1:15" ht="21.75" thickBot="1">
      <c r="A157" s="44"/>
      <c r="B157" s="191"/>
      <c r="C157" s="192"/>
      <c r="D157" s="192"/>
      <c r="E157" s="97"/>
      <c r="F157" s="192"/>
      <c r="G157" s="192"/>
      <c r="H157" s="192"/>
      <c r="I157" s="192"/>
      <c r="J157" s="193" t="str">
        <f>IF(M154=3,C141,IF(N154=3,G141,""))</f>
        <v>PT_Espoo 1</v>
      </c>
      <c r="K157" s="193"/>
      <c r="L157" s="193"/>
      <c r="M157" s="193"/>
      <c r="N157" s="194"/>
      <c r="O157" s="44"/>
    </row>
    <row r="158" spans="1:15" ht="13.5" thickBot="1">
      <c r="A158" s="44"/>
      <c r="B158" s="98"/>
      <c r="C158" s="99"/>
      <c r="D158" s="99"/>
      <c r="E158" s="99"/>
      <c r="F158" s="99"/>
      <c r="G158" s="99"/>
      <c r="H158" s="99"/>
      <c r="I158" s="99"/>
      <c r="J158" s="99"/>
      <c r="K158" s="99"/>
      <c r="L158" s="99"/>
      <c r="M158" s="99"/>
      <c r="N158" s="100"/>
      <c r="O158" s="44"/>
    </row>
    <row r="162" ht="13.5" thickBot="1"/>
    <row r="163" spans="1:15" ht="12.75">
      <c r="A163" s="44"/>
      <c r="B163" s="45"/>
      <c r="C163" s="46"/>
      <c r="D163" s="46"/>
      <c r="E163" s="46"/>
      <c r="F163" s="47"/>
      <c r="G163" s="48" t="s">
        <v>164</v>
      </c>
      <c r="H163" s="46"/>
      <c r="I163" s="173"/>
      <c r="J163" s="173"/>
      <c r="K163" s="173"/>
      <c r="L163" s="173"/>
      <c r="M163" s="173"/>
      <c r="N163" s="174"/>
      <c r="O163" s="44"/>
    </row>
    <row r="164" spans="1:15" ht="12.75">
      <c r="A164" s="44"/>
      <c r="B164" s="49"/>
      <c r="C164" s="50" t="s">
        <v>165</v>
      </c>
      <c r="D164" s="50"/>
      <c r="E164" s="44"/>
      <c r="F164" s="51"/>
      <c r="G164" s="52" t="s">
        <v>166</v>
      </c>
      <c r="H164" s="53"/>
      <c r="I164" s="175"/>
      <c r="J164" s="175"/>
      <c r="K164" s="175"/>
      <c r="L164" s="175"/>
      <c r="M164" s="175"/>
      <c r="N164" s="176"/>
      <c r="O164" s="44"/>
    </row>
    <row r="165" spans="1:15" ht="15.75">
      <c r="A165" s="44"/>
      <c r="B165" s="49"/>
      <c r="C165" s="54" t="s">
        <v>167</v>
      </c>
      <c r="D165" s="54"/>
      <c r="E165" s="44"/>
      <c r="F165" s="51"/>
      <c r="G165" s="52" t="s">
        <v>168</v>
      </c>
      <c r="H165" s="53"/>
      <c r="I165" s="175"/>
      <c r="J165" s="175"/>
      <c r="K165" s="175"/>
      <c r="L165" s="175"/>
      <c r="M165" s="175"/>
      <c r="N165" s="176"/>
      <c r="O165" s="44"/>
    </row>
    <row r="166" spans="1:15" ht="15.75">
      <c r="A166" s="44"/>
      <c r="B166" s="49"/>
      <c r="C166" s="44" t="s">
        <v>169</v>
      </c>
      <c r="D166" s="54"/>
      <c r="E166" s="44"/>
      <c r="F166" s="51"/>
      <c r="G166" s="52" t="s">
        <v>170</v>
      </c>
      <c r="H166" s="53"/>
      <c r="I166" s="175"/>
      <c r="J166" s="175"/>
      <c r="K166" s="175"/>
      <c r="L166" s="175"/>
      <c r="M166" s="175"/>
      <c r="N166" s="176"/>
      <c r="O166" s="44"/>
    </row>
    <row r="167" spans="1:15" ht="13.5" thickBot="1">
      <c r="A167" s="44"/>
      <c r="B167" s="49"/>
      <c r="C167" s="44"/>
      <c r="D167" s="44"/>
      <c r="E167" s="44"/>
      <c r="F167" s="44"/>
      <c r="G167" s="44"/>
      <c r="H167" s="44"/>
      <c r="I167" s="44"/>
      <c r="J167" s="44"/>
      <c r="K167" s="44"/>
      <c r="L167" s="44"/>
      <c r="M167" s="44"/>
      <c r="N167" s="55"/>
      <c r="O167" s="44"/>
    </row>
    <row r="168" spans="1:15" ht="12.75">
      <c r="A168" s="44"/>
      <c r="B168" s="56" t="s">
        <v>171</v>
      </c>
      <c r="C168" s="177" t="s">
        <v>85</v>
      </c>
      <c r="D168" s="177"/>
      <c r="E168" s="57"/>
      <c r="F168" s="58" t="s">
        <v>172</v>
      </c>
      <c r="G168" s="177" t="s">
        <v>88</v>
      </c>
      <c r="H168" s="177"/>
      <c r="I168" s="177"/>
      <c r="J168" s="177"/>
      <c r="K168" s="177"/>
      <c r="L168" s="177"/>
      <c r="M168" s="177"/>
      <c r="N168" s="178"/>
      <c r="O168" s="44"/>
    </row>
    <row r="169" spans="1:15" ht="15">
      <c r="A169" s="44"/>
      <c r="B169" s="59" t="s">
        <v>173</v>
      </c>
      <c r="C169" s="179" t="s">
        <v>111</v>
      </c>
      <c r="D169" s="179"/>
      <c r="E169" s="60"/>
      <c r="F169" s="61" t="s">
        <v>174</v>
      </c>
      <c r="G169" s="179" t="s">
        <v>35</v>
      </c>
      <c r="H169" s="179"/>
      <c r="I169" s="179"/>
      <c r="J169" s="179"/>
      <c r="K169" s="179"/>
      <c r="L169" s="179"/>
      <c r="M169" s="179"/>
      <c r="N169" s="180"/>
      <c r="O169" s="44"/>
    </row>
    <row r="170" spans="1:15" ht="15">
      <c r="A170" s="44"/>
      <c r="B170" s="59" t="s">
        <v>175</v>
      </c>
      <c r="C170" s="179" t="s">
        <v>226</v>
      </c>
      <c r="D170" s="179"/>
      <c r="E170" s="60"/>
      <c r="F170" s="61" t="s">
        <v>176</v>
      </c>
      <c r="G170" s="179" t="s">
        <v>114</v>
      </c>
      <c r="H170" s="179"/>
      <c r="I170" s="179"/>
      <c r="J170" s="179"/>
      <c r="K170" s="179"/>
      <c r="L170" s="179"/>
      <c r="M170" s="179"/>
      <c r="N170" s="180"/>
      <c r="O170" s="44"/>
    </row>
    <row r="171" spans="1:15" ht="12.75">
      <c r="A171" s="44"/>
      <c r="B171" s="181" t="s">
        <v>177</v>
      </c>
      <c r="C171" s="182"/>
      <c r="D171" s="182"/>
      <c r="E171" s="62"/>
      <c r="F171" s="182" t="s">
        <v>177</v>
      </c>
      <c r="G171" s="182"/>
      <c r="H171" s="182"/>
      <c r="I171" s="182"/>
      <c r="J171" s="182"/>
      <c r="K171" s="182"/>
      <c r="L171" s="182"/>
      <c r="M171" s="182"/>
      <c r="N171" s="183"/>
      <c r="O171" s="44"/>
    </row>
    <row r="172" spans="1:15" ht="12.75">
      <c r="A172" s="44"/>
      <c r="B172" s="63" t="s">
        <v>178</v>
      </c>
      <c r="C172" s="179"/>
      <c r="D172" s="179"/>
      <c r="E172" s="60"/>
      <c r="F172" s="64" t="s">
        <v>178</v>
      </c>
      <c r="G172" s="179"/>
      <c r="H172" s="179"/>
      <c r="I172" s="179"/>
      <c r="J172" s="179"/>
      <c r="K172" s="179"/>
      <c r="L172" s="179"/>
      <c r="M172" s="179"/>
      <c r="N172" s="180"/>
      <c r="O172" s="44"/>
    </row>
    <row r="173" spans="1:15" ht="13.5" thickBot="1">
      <c r="A173" s="44"/>
      <c r="B173" s="65" t="s">
        <v>178</v>
      </c>
      <c r="C173" s="184"/>
      <c r="D173" s="184"/>
      <c r="E173" s="66"/>
      <c r="F173" s="67" t="s">
        <v>178</v>
      </c>
      <c r="G173" s="184"/>
      <c r="H173" s="184"/>
      <c r="I173" s="184"/>
      <c r="J173" s="184"/>
      <c r="K173" s="184"/>
      <c r="L173" s="184"/>
      <c r="M173" s="184"/>
      <c r="N173" s="185"/>
      <c r="O173" s="44"/>
    </row>
    <row r="174" spans="1:15" ht="12.75">
      <c r="A174" s="44"/>
      <c r="B174" s="49"/>
      <c r="C174" s="44"/>
      <c r="D174" s="44"/>
      <c r="E174" s="44"/>
      <c r="F174" s="44"/>
      <c r="G174" s="44"/>
      <c r="H174" s="44"/>
      <c r="I174" s="44"/>
      <c r="J174" s="44"/>
      <c r="K174" s="44"/>
      <c r="L174" s="44"/>
      <c r="M174" s="44"/>
      <c r="N174" s="55"/>
      <c r="O174" s="44"/>
    </row>
    <row r="175" spans="1:15" ht="13.5" thickBot="1">
      <c r="A175" s="44"/>
      <c r="B175" s="68" t="s">
        <v>179</v>
      </c>
      <c r="C175" s="44"/>
      <c r="D175" s="44"/>
      <c r="E175" s="44"/>
      <c r="F175" s="69">
        <v>1</v>
      </c>
      <c r="G175" s="69">
        <v>2</v>
      </c>
      <c r="H175" s="69">
        <v>3</v>
      </c>
      <c r="I175" s="69">
        <v>4</v>
      </c>
      <c r="J175" s="69">
        <v>5</v>
      </c>
      <c r="K175" s="186" t="s">
        <v>6</v>
      </c>
      <c r="L175" s="186"/>
      <c r="M175" s="69" t="s">
        <v>180</v>
      </c>
      <c r="N175" s="70" t="s">
        <v>181</v>
      </c>
      <c r="O175" s="44"/>
    </row>
    <row r="176" spans="1:15" ht="15">
      <c r="A176" s="44"/>
      <c r="B176" s="71" t="s">
        <v>182</v>
      </c>
      <c r="C176" s="187" t="str">
        <f>IF(C169&gt;"",C169&amp;" - "&amp;G169,"")</f>
        <v>Khosravi Sam - Rahikainen Joni</v>
      </c>
      <c r="D176" s="187"/>
      <c r="E176" s="73"/>
      <c r="F176" s="74">
        <v>9</v>
      </c>
      <c r="G176" s="74">
        <v>4</v>
      </c>
      <c r="H176" s="74">
        <v>6</v>
      </c>
      <c r="I176" s="74"/>
      <c r="J176" s="75"/>
      <c r="K176" s="76">
        <f>IF(ISBLANK(F176),"",COUNTIF(F176:J176,"&gt;=0"))</f>
        <v>3</v>
      </c>
      <c r="L176" s="77">
        <f>IF(ISBLANK(F176),"",IF(LEFT(F176)="-",1,0)+IF(LEFT(G176)="-",1,0)+IF(LEFT(H176)="-",1,0)+IF(LEFT(I176)="-",1,0)+IF(LEFT(J176)="-",1,0))</f>
        <v>0</v>
      </c>
      <c r="M176" s="76">
        <f aca="true" t="shared" si="6" ref="M176:N180">IF(K176=3,1,"")</f>
        <v>1</v>
      </c>
      <c r="N176" s="77">
        <f t="shared" si="6"/>
      </c>
      <c r="O176" s="44"/>
    </row>
    <row r="177" spans="1:15" ht="15">
      <c r="A177" s="44"/>
      <c r="B177" s="71" t="s">
        <v>183</v>
      </c>
      <c r="C177" s="187" t="str">
        <f>IF(C170&gt;"",C170&amp;" - "&amp;G170,"")</f>
        <v>Vesalainen Matias - Räsänen Aleksi</v>
      </c>
      <c r="D177" s="187"/>
      <c r="E177" s="73"/>
      <c r="F177" s="74">
        <v>9</v>
      </c>
      <c r="G177" s="74">
        <v>-3</v>
      </c>
      <c r="H177" s="74">
        <v>-5</v>
      </c>
      <c r="I177" s="74">
        <v>-6</v>
      </c>
      <c r="J177" s="75"/>
      <c r="K177" s="78">
        <f>IF(ISBLANK(F177),"",COUNTIF(F177:J177,"&gt;=0"))</f>
        <v>1</v>
      </c>
      <c r="L177" s="79">
        <f>IF(ISBLANK(F177),"",IF(LEFT(F177)="-",1,0)+IF(LEFT(G177)="-",1,0)+IF(LEFT(H177)="-",1,0)+IF(LEFT(I177)="-",1,0)+IF(LEFT(J177)="-",1,0))</f>
        <v>3</v>
      </c>
      <c r="M177" s="78">
        <f t="shared" si="6"/>
      </c>
      <c r="N177" s="79">
        <f t="shared" si="6"/>
        <v>1</v>
      </c>
      <c r="O177" s="44"/>
    </row>
    <row r="178" spans="1:15" ht="12.75">
      <c r="A178" s="44"/>
      <c r="B178" s="80" t="s">
        <v>184</v>
      </c>
      <c r="C178" s="72">
        <f>IF(C172&gt;"",C172&amp;" / "&amp;C173,"")</f>
      </c>
      <c r="D178" s="72">
        <f>IF(G172&gt;"",G172&amp;" / "&amp;G173,"")</f>
      </c>
      <c r="E178" s="81"/>
      <c r="F178" s="74">
        <v>6</v>
      </c>
      <c r="G178" s="74">
        <v>-8</v>
      </c>
      <c r="H178" s="74">
        <v>14</v>
      </c>
      <c r="I178" s="74">
        <v>6</v>
      </c>
      <c r="J178" s="75"/>
      <c r="K178" s="78">
        <f>IF(ISBLANK(F178),"",COUNTIF(F178:J178,"&gt;=0"))</f>
        <v>3</v>
      </c>
      <c r="L178" s="79">
        <f>IF(ISBLANK(F178),"",IF(LEFT(F178)="-",1,0)+IF(LEFT(G178)="-",1,0)+IF(LEFT(H178)="-",1,0)+IF(LEFT(I178)="-",1,0)+IF(LEFT(J178)="-",1,0))</f>
        <v>1</v>
      </c>
      <c r="M178" s="78">
        <f t="shared" si="6"/>
        <v>1</v>
      </c>
      <c r="N178" s="79">
        <f t="shared" si="6"/>
      </c>
      <c r="O178" s="44"/>
    </row>
    <row r="179" spans="1:15" ht="15">
      <c r="A179" s="44"/>
      <c r="B179" s="71" t="s">
        <v>185</v>
      </c>
      <c r="C179" s="187" t="str">
        <f>IF(C169&gt;"",C169&amp;" - "&amp;G170,"")</f>
        <v>Khosravi Sam - Räsänen Aleksi</v>
      </c>
      <c r="D179" s="187"/>
      <c r="E179" s="73"/>
      <c r="F179" s="74">
        <v>6</v>
      </c>
      <c r="G179" s="74">
        <v>8</v>
      </c>
      <c r="H179" s="74">
        <v>-5</v>
      </c>
      <c r="I179" s="74">
        <v>8</v>
      </c>
      <c r="J179" s="75"/>
      <c r="K179" s="78">
        <f>IF(ISBLANK(F179),"",COUNTIF(F179:J179,"&gt;=0"))</f>
        <v>3</v>
      </c>
      <c r="L179" s="79">
        <f>IF(ISBLANK(F179),"",IF(LEFT(F179)="-",1,0)+IF(LEFT(G179)="-",1,0)+IF(LEFT(H179)="-",1,0)+IF(LEFT(I179)="-",1,0)+IF(LEFT(J179)="-",1,0))</f>
        <v>1</v>
      </c>
      <c r="M179" s="78">
        <f t="shared" si="6"/>
        <v>1</v>
      </c>
      <c r="N179" s="79">
        <f t="shared" si="6"/>
      </c>
      <c r="O179" s="44"/>
    </row>
    <row r="180" spans="1:15" ht="15.75" thickBot="1">
      <c r="A180" s="44"/>
      <c r="B180" s="71" t="s">
        <v>186</v>
      </c>
      <c r="C180" s="187" t="str">
        <f>IF(C170&gt;"",C170&amp;" - "&amp;G169,"")</f>
        <v>Vesalainen Matias - Rahikainen Joni</v>
      </c>
      <c r="D180" s="187"/>
      <c r="E180" s="73"/>
      <c r="F180" s="74"/>
      <c r="G180" s="74"/>
      <c r="H180" s="74"/>
      <c r="I180" s="74"/>
      <c r="J180" s="75"/>
      <c r="K180" s="82">
        <f>IF(ISBLANK(F180),"",COUNTIF(F180:J180,"&gt;=0"))</f>
      </c>
      <c r="L180" s="83">
        <f>IF(ISBLANK(F180),"",IF(LEFT(F180)="-",1,0)+IF(LEFT(G180)="-",1,0)+IF(LEFT(H180)="-",1,0)+IF(LEFT(I180)="-",1,0)+IF(LEFT(J180)="-",1,0))</f>
      </c>
      <c r="M180" s="82">
        <f t="shared" si="6"/>
      </c>
      <c r="N180" s="83">
        <f t="shared" si="6"/>
      </c>
      <c r="O180" s="44"/>
    </row>
    <row r="181" spans="1:15" ht="19.5" thickBot="1">
      <c r="A181" s="44"/>
      <c r="B181" s="84"/>
      <c r="C181" s="85"/>
      <c r="D181" s="85"/>
      <c r="E181" s="85"/>
      <c r="F181" s="86"/>
      <c r="G181" s="86"/>
      <c r="H181" s="87"/>
      <c r="I181" s="188" t="s">
        <v>187</v>
      </c>
      <c r="J181" s="188"/>
      <c r="K181" s="88">
        <f>COUNTIF(K176:K180,"=3")</f>
        <v>3</v>
      </c>
      <c r="L181" s="89">
        <f>COUNTIF(L176:L180,"=3")</f>
        <v>1</v>
      </c>
      <c r="M181" s="90">
        <f>SUM(M176:M180)</f>
        <v>3</v>
      </c>
      <c r="N181" s="91">
        <f>SUM(N176:N180)</f>
        <v>1</v>
      </c>
      <c r="O181" s="44"/>
    </row>
    <row r="182" spans="1:15" ht="15">
      <c r="A182" s="44"/>
      <c r="B182" s="92" t="s">
        <v>188</v>
      </c>
      <c r="C182" s="85"/>
      <c r="D182" s="85"/>
      <c r="E182" s="85"/>
      <c r="F182" s="85"/>
      <c r="G182" s="85"/>
      <c r="H182" s="85"/>
      <c r="I182" s="85"/>
      <c r="J182" s="85"/>
      <c r="K182" s="44"/>
      <c r="L182" s="44"/>
      <c r="M182" s="44"/>
      <c r="N182" s="55"/>
      <c r="O182" s="44"/>
    </row>
    <row r="183" spans="1:15" ht="15">
      <c r="A183" s="44"/>
      <c r="B183" s="93" t="s">
        <v>189</v>
      </c>
      <c r="C183" s="94"/>
      <c r="D183" s="95" t="s">
        <v>190</v>
      </c>
      <c r="E183" s="94"/>
      <c r="F183" s="95" t="s">
        <v>27</v>
      </c>
      <c r="G183" s="95"/>
      <c r="H183" s="96"/>
      <c r="I183" s="44"/>
      <c r="J183" s="189" t="s">
        <v>191</v>
      </c>
      <c r="K183" s="189"/>
      <c r="L183" s="189"/>
      <c r="M183" s="189"/>
      <c r="N183" s="190"/>
      <c r="O183" s="44"/>
    </row>
    <row r="184" spans="1:15" ht="21.75" thickBot="1">
      <c r="A184" s="44"/>
      <c r="B184" s="191"/>
      <c r="C184" s="192"/>
      <c r="D184" s="192"/>
      <c r="E184" s="97"/>
      <c r="F184" s="192"/>
      <c r="G184" s="192"/>
      <c r="H184" s="192"/>
      <c r="I184" s="192"/>
      <c r="J184" s="193" t="str">
        <f>IF(M181=3,C168,IF(N181=3,G168,""))</f>
        <v>KoKa 1</v>
      </c>
      <c r="K184" s="193"/>
      <c r="L184" s="193"/>
      <c r="M184" s="193"/>
      <c r="N184" s="194"/>
      <c r="O184" s="44"/>
    </row>
    <row r="185" spans="1:15" ht="13.5" thickBot="1">
      <c r="A185" s="44"/>
      <c r="B185" s="98"/>
      <c r="C185" s="99"/>
      <c r="D185" s="99"/>
      <c r="E185" s="99"/>
      <c r="F185" s="99"/>
      <c r="G185" s="99"/>
      <c r="H185" s="99"/>
      <c r="I185" s="99"/>
      <c r="J185" s="99"/>
      <c r="K185" s="99"/>
      <c r="L185" s="99"/>
      <c r="M185" s="99"/>
      <c r="N185" s="100"/>
      <c r="O185" s="44"/>
    </row>
  </sheetData>
  <sheetProtection/>
  <mergeCells count="182">
    <mergeCell ref="C177:D177"/>
    <mergeCell ref="C179:D179"/>
    <mergeCell ref="C180:D180"/>
    <mergeCell ref="I181:J181"/>
    <mergeCell ref="J183:N183"/>
    <mergeCell ref="B184:D184"/>
    <mergeCell ref="F184:I184"/>
    <mergeCell ref="J184:N184"/>
    <mergeCell ref="C172:D172"/>
    <mergeCell ref="G172:N172"/>
    <mergeCell ref="C173:D173"/>
    <mergeCell ref="G173:N173"/>
    <mergeCell ref="K175:L175"/>
    <mergeCell ref="C176:D176"/>
    <mergeCell ref="C169:D169"/>
    <mergeCell ref="G169:N169"/>
    <mergeCell ref="C170:D170"/>
    <mergeCell ref="G170:N170"/>
    <mergeCell ref="B171:D171"/>
    <mergeCell ref="F171:N171"/>
    <mergeCell ref="I163:N163"/>
    <mergeCell ref="I164:N164"/>
    <mergeCell ref="I165:N165"/>
    <mergeCell ref="I166:N166"/>
    <mergeCell ref="C168:D168"/>
    <mergeCell ref="G168:N168"/>
    <mergeCell ref="C150:D150"/>
    <mergeCell ref="C152:D152"/>
    <mergeCell ref="C153:D153"/>
    <mergeCell ref="I154:J154"/>
    <mergeCell ref="J156:N156"/>
    <mergeCell ref="B157:D157"/>
    <mergeCell ref="F157:I157"/>
    <mergeCell ref="J157:N157"/>
    <mergeCell ref="C145:D145"/>
    <mergeCell ref="G145:N145"/>
    <mergeCell ref="C146:D146"/>
    <mergeCell ref="G146:N146"/>
    <mergeCell ref="K148:L148"/>
    <mergeCell ref="C149:D149"/>
    <mergeCell ref="C142:D142"/>
    <mergeCell ref="G142:N142"/>
    <mergeCell ref="C143:D143"/>
    <mergeCell ref="G143:N143"/>
    <mergeCell ref="B144:D144"/>
    <mergeCell ref="F144:N144"/>
    <mergeCell ref="I136:N136"/>
    <mergeCell ref="I137:N137"/>
    <mergeCell ref="I138:N138"/>
    <mergeCell ref="I139:N139"/>
    <mergeCell ref="C141:D141"/>
    <mergeCell ref="G141:N141"/>
    <mergeCell ref="C124:D124"/>
    <mergeCell ref="C126:D126"/>
    <mergeCell ref="C127:D127"/>
    <mergeCell ref="I128:J128"/>
    <mergeCell ref="J130:N130"/>
    <mergeCell ref="B131:D131"/>
    <mergeCell ref="F131:I131"/>
    <mergeCell ref="J131:N131"/>
    <mergeCell ref="C119:D119"/>
    <mergeCell ref="G119:N119"/>
    <mergeCell ref="C120:D120"/>
    <mergeCell ref="G120:N120"/>
    <mergeCell ref="K122:L122"/>
    <mergeCell ref="C123:D123"/>
    <mergeCell ref="C116:D116"/>
    <mergeCell ref="G116:N116"/>
    <mergeCell ref="C117:D117"/>
    <mergeCell ref="G117:N117"/>
    <mergeCell ref="B118:D118"/>
    <mergeCell ref="F118:N118"/>
    <mergeCell ref="I110:N110"/>
    <mergeCell ref="I111:N111"/>
    <mergeCell ref="I112:N112"/>
    <mergeCell ref="I113:N113"/>
    <mergeCell ref="C115:D115"/>
    <mergeCell ref="G115:N115"/>
    <mergeCell ref="C96:D96"/>
    <mergeCell ref="C98:D98"/>
    <mergeCell ref="C99:D99"/>
    <mergeCell ref="I100:J100"/>
    <mergeCell ref="J102:N102"/>
    <mergeCell ref="B103:D103"/>
    <mergeCell ref="F103:I103"/>
    <mergeCell ref="J103:N103"/>
    <mergeCell ref="C91:D91"/>
    <mergeCell ref="G91:N91"/>
    <mergeCell ref="C92:D92"/>
    <mergeCell ref="G92:N92"/>
    <mergeCell ref="K94:L94"/>
    <mergeCell ref="C95:D95"/>
    <mergeCell ref="C88:D88"/>
    <mergeCell ref="G88:N88"/>
    <mergeCell ref="C89:D89"/>
    <mergeCell ref="G89:N89"/>
    <mergeCell ref="B90:D90"/>
    <mergeCell ref="F90:N90"/>
    <mergeCell ref="I82:N82"/>
    <mergeCell ref="I83:N83"/>
    <mergeCell ref="I84:N84"/>
    <mergeCell ref="I85:N85"/>
    <mergeCell ref="C87:D87"/>
    <mergeCell ref="G87:N87"/>
    <mergeCell ref="C70:D70"/>
    <mergeCell ref="C72:D72"/>
    <mergeCell ref="C73:D73"/>
    <mergeCell ref="I74:J74"/>
    <mergeCell ref="J76:N76"/>
    <mergeCell ref="B77:D77"/>
    <mergeCell ref="F77:I77"/>
    <mergeCell ref="J77:N77"/>
    <mergeCell ref="C65:D65"/>
    <mergeCell ref="G65:N65"/>
    <mergeCell ref="C66:D66"/>
    <mergeCell ref="G66:N66"/>
    <mergeCell ref="K68:L68"/>
    <mergeCell ref="C69:D69"/>
    <mergeCell ref="C62:D62"/>
    <mergeCell ref="G62:N62"/>
    <mergeCell ref="C63:D63"/>
    <mergeCell ref="G63:N63"/>
    <mergeCell ref="B64:D64"/>
    <mergeCell ref="F64:N64"/>
    <mergeCell ref="I56:N56"/>
    <mergeCell ref="I57:N57"/>
    <mergeCell ref="I58:N58"/>
    <mergeCell ref="I59:N59"/>
    <mergeCell ref="C61:D61"/>
    <mergeCell ref="G61:N61"/>
    <mergeCell ref="C44:D44"/>
    <mergeCell ref="C46:D46"/>
    <mergeCell ref="C47:D47"/>
    <mergeCell ref="I48:J48"/>
    <mergeCell ref="J50:N50"/>
    <mergeCell ref="B51:D51"/>
    <mergeCell ref="F51:I51"/>
    <mergeCell ref="J51:N51"/>
    <mergeCell ref="C39:D39"/>
    <mergeCell ref="G39:N39"/>
    <mergeCell ref="C40:D40"/>
    <mergeCell ref="G40:N40"/>
    <mergeCell ref="K42:L42"/>
    <mergeCell ref="C43:D43"/>
    <mergeCell ref="C36:D36"/>
    <mergeCell ref="G36:N36"/>
    <mergeCell ref="C37:D37"/>
    <mergeCell ref="G37:N37"/>
    <mergeCell ref="B38:D38"/>
    <mergeCell ref="F38:N38"/>
    <mergeCell ref="I30:N30"/>
    <mergeCell ref="I31:N31"/>
    <mergeCell ref="I32:N32"/>
    <mergeCell ref="I33:N33"/>
    <mergeCell ref="C35:D35"/>
    <mergeCell ref="G35:N35"/>
    <mergeCell ref="C18:D18"/>
    <mergeCell ref="C20:D20"/>
    <mergeCell ref="C21:D21"/>
    <mergeCell ref="I22:J22"/>
    <mergeCell ref="J24:N24"/>
    <mergeCell ref="B25:D25"/>
    <mergeCell ref="F25:I25"/>
    <mergeCell ref="J25:N25"/>
    <mergeCell ref="C13:D13"/>
    <mergeCell ref="G13:N13"/>
    <mergeCell ref="C14:D14"/>
    <mergeCell ref="G14:N14"/>
    <mergeCell ref="K16:L16"/>
    <mergeCell ref="C17:D17"/>
    <mergeCell ref="C10:D10"/>
    <mergeCell ref="G10:N10"/>
    <mergeCell ref="C11:D11"/>
    <mergeCell ref="G11:N11"/>
    <mergeCell ref="B12:D12"/>
    <mergeCell ref="F12:N12"/>
    <mergeCell ref="I4:N4"/>
    <mergeCell ref="I5:N5"/>
    <mergeCell ref="I6:N6"/>
    <mergeCell ref="I7:N7"/>
    <mergeCell ref="C9:D9"/>
    <mergeCell ref="G9:N9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J25"/>
  <sheetViews>
    <sheetView zoomScalePageLayoutView="0" workbookViewId="0" topLeftCell="A1">
      <selection activeCell="C7" sqref="C7"/>
    </sheetView>
  </sheetViews>
  <sheetFormatPr defaultColWidth="9.140625" defaultRowHeight="12.75"/>
  <cols>
    <col min="1" max="1" width="4.140625" style="0" customWidth="1"/>
    <col min="2" max="2" width="5.28125" style="0" customWidth="1"/>
    <col min="3" max="3" width="21.28125" style="0" customWidth="1"/>
    <col min="4" max="4" width="12.28125" style="0" customWidth="1"/>
    <col min="5" max="5" width="7.140625" style="0" customWidth="1"/>
    <col min="6" max="6" width="7.00390625" style="0" customWidth="1"/>
    <col min="7" max="7" width="7.7109375" style="0" customWidth="1"/>
    <col min="8" max="8" width="7.00390625" style="0" customWidth="1"/>
    <col min="10" max="10" width="8.57421875" style="0" customWidth="1"/>
  </cols>
  <sheetData>
    <row r="2" spans="1:10" ht="18" customHeight="1">
      <c r="A2" s="1"/>
      <c r="B2" s="2" t="s">
        <v>0</v>
      </c>
      <c r="C2" s="3"/>
      <c r="D2" s="3"/>
      <c r="E2" s="4"/>
      <c r="F2" s="5"/>
      <c r="G2" s="6"/>
      <c r="H2" s="6"/>
      <c r="I2" s="7"/>
      <c r="J2" s="7"/>
    </row>
    <row r="3" spans="1:10" ht="15" customHeight="1">
      <c r="A3" s="1"/>
      <c r="B3" s="8" t="s">
        <v>118</v>
      </c>
      <c r="C3" s="7"/>
      <c r="D3" s="7"/>
      <c r="E3" s="9"/>
      <c r="F3" s="5"/>
      <c r="G3" s="6"/>
      <c r="H3" s="6"/>
      <c r="I3" s="7"/>
      <c r="J3" s="7"/>
    </row>
    <row r="4" spans="1:10" ht="15" customHeight="1">
      <c r="A4" s="1"/>
      <c r="B4" s="11" t="s">
        <v>63</v>
      </c>
      <c r="C4" s="12"/>
      <c r="D4" s="12"/>
      <c r="E4" s="13"/>
      <c r="F4" s="5"/>
      <c r="G4" s="6"/>
      <c r="H4" s="6"/>
      <c r="I4" s="7"/>
      <c r="J4" s="7"/>
    </row>
    <row r="5" spans="1:10" ht="15" customHeight="1">
      <c r="A5" s="14"/>
      <c r="B5" s="15"/>
      <c r="C5" s="15"/>
      <c r="D5" s="15"/>
      <c r="E5" s="15"/>
      <c r="F5" s="14"/>
      <c r="G5" s="14"/>
      <c r="H5" s="14"/>
      <c r="I5" s="7"/>
      <c r="J5" s="7" t="s">
        <v>96</v>
      </c>
    </row>
    <row r="6" spans="1:10" ht="14.25" customHeight="1">
      <c r="A6" s="16"/>
      <c r="B6" s="16" t="s">
        <v>2</v>
      </c>
      <c r="C6" s="16" t="s">
        <v>3</v>
      </c>
      <c r="D6" s="16" t="s">
        <v>4</v>
      </c>
      <c r="E6" s="16" t="s">
        <v>5</v>
      </c>
      <c r="F6" s="16" t="s">
        <v>6</v>
      </c>
      <c r="G6" s="16" t="s">
        <v>7</v>
      </c>
      <c r="H6" s="16" t="s">
        <v>8</v>
      </c>
      <c r="I6" s="18"/>
      <c r="J6" s="10" t="s">
        <v>11</v>
      </c>
    </row>
    <row r="7" spans="1:10" ht="14.25" customHeight="1">
      <c r="A7" s="16" t="s">
        <v>9</v>
      </c>
      <c r="B7" s="16" t="s">
        <v>119</v>
      </c>
      <c r="C7" s="16" t="s">
        <v>76</v>
      </c>
      <c r="D7" s="16" t="s">
        <v>14</v>
      </c>
      <c r="E7" s="16" t="s">
        <v>12</v>
      </c>
      <c r="F7" s="16"/>
      <c r="G7" s="16"/>
      <c r="H7" s="16" t="s">
        <v>207</v>
      </c>
      <c r="I7" s="18"/>
      <c r="J7" s="10" t="s">
        <v>64</v>
      </c>
    </row>
    <row r="8" spans="1:10" ht="14.25" customHeight="1">
      <c r="A8" s="16" t="s">
        <v>12</v>
      </c>
      <c r="B8" s="16" t="s">
        <v>120</v>
      </c>
      <c r="C8" s="16" t="s">
        <v>86</v>
      </c>
      <c r="D8" s="16" t="s">
        <v>49</v>
      </c>
      <c r="E8" s="16" t="s">
        <v>43</v>
      </c>
      <c r="F8" s="16"/>
      <c r="G8" s="16"/>
      <c r="H8" s="16" t="s">
        <v>208</v>
      </c>
      <c r="I8" s="18"/>
      <c r="J8" s="17"/>
    </row>
    <row r="9" spans="1:10" ht="14.25" customHeight="1">
      <c r="A9" s="16" t="s">
        <v>15</v>
      </c>
      <c r="B9" s="16" t="s">
        <v>121</v>
      </c>
      <c r="C9" s="16" t="s">
        <v>74</v>
      </c>
      <c r="D9" s="16" t="s">
        <v>20</v>
      </c>
      <c r="E9" s="16" t="s">
        <v>9</v>
      </c>
      <c r="F9" s="16"/>
      <c r="G9" s="16"/>
      <c r="H9" s="16" t="s">
        <v>206</v>
      </c>
      <c r="I9" s="18"/>
      <c r="J9" s="17"/>
    </row>
    <row r="10" spans="1:10" ht="15" customHeight="1">
      <c r="A10" s="19"/>
      <c r="B10" s="19"/>
      <c r="C10" s="20"/>
      <c r="D10" s="20"/>
      <c r="E10" s="20"/>
      <c r="F10" s="20"/>
      <c r="G10" s="20"/>
      <c r="H10" s="20"/>
      <c r="I10" s="21"/>
      <c r="J10" s="21"/>
    </row>
    <row r="11" spans="1:10" ht="14.25" customHeight="1">
      <c r="A11" s="17"/>
      <c r="B11" s="22"/>
      <c r="C11" s="16"/>
      <c r="D11" s="16" t="s">
        <v>21</v>
      </c>
      <c r="E11" s="16" t="s">
        <v>22</v>
      </c>
      <c r="F11" s="16" t="s">
        <v>23</v>
      </c>
      <c r="G11" s="16" t="s">
        <v>24</v>
      </c>
      <c r="H11" s="16" t="s">
        <v>25</v>
      </c>
      <c r="I11" s="16" t="s">
        <v>26</v>
      </c>
      <c r="J11" s="16" t="s">
        <v>27</v>
      </c>
    </row>
    <row r="12" spans="1:10" ht="14.25" customHeight="1">
      <c r="A12" s="17"/>
      <c r="B12" s="22"/>
      <c r="C12" s="16" t="s">
        <v>28</v>
      </c>
      <c r="D12" s="16"/>
      <c r="E12" s="16"/>
      <c r="F12" s="16"/>
      <c r="G12" s="16"/>
      <c r="H12" s="16"/>
      <c r="I12" s="16" t="s">
        <v>211</v>
      </c>
      <c r="J12" s="16" t="s">
        <v>12</v>
      </c>
    </row>
    <row r="13" spans="1:10" ht="14.25" customHeight="1">
      <c r="A13" s="17"/>
      <c r="B13" s="22"/>
      <c r="C13" s="16" t="s">
        <v>31</v>
      </c>
      <c r="D13" s="16"/>
      <c r="E13" s="16"/>
      <c r="F13" s="16"/>
      <c r="G13" s="16"/>
      <c r="H13" s="16"/>
      <c r="I13" s="16" t="s">
        <v>31</v>
      </c>
      <c r="J13" s="16" t="s">
        <v>9</v>
      </c>
    </row>
    <row r="14" spans="1:10" ht="14.25" customHeight="1">
      <c r="A14" s="17"/>
      <c r="B14" s="22"/>
      <c r="C14" s="16" t="s">
        <v>32</v>
      </c>
      <c r="D14" s="16"/>
      <c r="E14" s="16"/>
      <c r="F14" s="16"/>
      <c r="G14" s="16"/>
      <c r="H14" s="16"/>
      <c r="I14" s="16" t="s">
        <v>209</v>
      </c>
      <c r="J14" s="16" t="s">
        <v>15</v>
      </c>
    </row>
    <row r="15" spans="1:10" ht="15" customHeight="1">
      <c r="A15" s="6"/>
      <c r="B15" s="6"/>
      <c r="C15" s="24"/>
      <c r="D15" s="24"/>
      <c r="E15" s="24"/>
      <c r="F15" s="24"/>
      <c r="G15" s="24"/>
      <c r="H15" s="24"/>
      <c r="I15" s="37"/>
      <c r="J15" s="38"/>
    </row>
    <row r="16" spans="1:10" ht="14.25" customHeight="1">
      <c r="A16" s="16"/>
      <c r="B16" s="16" t="s">
        <v>2</v>
      </c>
      <c r="C16" s="16" t="s">
        <v>34</v>
      </c>
      <c r="D16" s="16" t="s">
        <v>4</v>
      </c>
      <c r="E16" s="16" t="s">
        <v>5</v>
      </c>
      <c r="F16" s="16" t="s">
        <v>6</v>
      </c>
      <c r="G16" s="16" t="s">
        <v>7</v>
      </c>
      <c r="H16" s="16" t="s">
        <v>8</v>
      </c>
      <c r="I16" s="18"/>
      <c r="J16" s="17"/>
    </row>
    <row r="17" spans="1:10" ht="14.25" customHeight="1">
      <c r="A17" s="16" t="s">
        <v>9</v>
      </c>
      <c r="B17" s="16" t="s">
        <v>122</v>
      </c>
      <c r="C17" s="16" t="s">
        <v>68</v>
      </c>
      <c r="D17" s="16" t="s">
        <v>17</v>
      </c>
      <c r="E17" s="16" t="s">
        <v>12</v>
      </c>
      <c r="F17" s="16"/>
      <c r="G17" s="16"/>
      <c r="H17" s="16" t="s">
        <v>207</v>
      </c>
      <c r="I17" s="18"/>
      <c r="J17" s="17"/>
    </row>
    <row r="18" spans="1:10" ht="14.25" customHeight="1">
      <c r="A18" s="16" t="s">
        <v>12</v>
      </c>
      <c r="B18" s="16" t="s">
        <v>123</v>
      </c>
      <c r="C18" s="16" t="s">
        <v>124</v>
      </c>
      <c r="D18" s="16" t="s">
        <v>106</v>
      </c>
      <c r="E18" s="16" t="s">
        <v>9</v>
      </c>
      <c r="F18" s="16"/>
      <c r="G18" s="16"/>
      <c r="H18" s="16" t="s">
        <v>206</v>
      </c>
      <c r="I18" s="18"/>
      <c r="J18" s="17"/>
    </row>
    <row r="19" spans="1:10" ht="14.25" customHeight="1">
      <c r="A19" s="16" t="s">
        <v>15</v>
      </c>
      <c r="B19" s="16" t="s">
        <v>125</v>
      </c>
      <c r="C19" s="16" t="s">
        <v>126</v>
      </c>
      <c r="D19" s="16" t="s">
        <v>49</v>
      </c>
      <c r="E19" s="16" t="s">
        <v>43</v>
      </c>
      <c r="F19" s="16"/>
      <c r="G19" s="16"/>
      <c r="H19" s="16" t="s">
        <v>208</v>
      </c>
      <c r="I19" s="18"/>
      <c r="J19" s="17"/>
    </row>
    <row r="20" spans="1:10" ht="15" customHeight="1">
      <c r="A20" s="19"/>
      <c r="B20" s="19"/>
      <c r="C20" s="20"/>
      <c r="D20" s="20"/>
      <c r="E20" s="20"/>
      <c r="F20" s="20"/>
      <c r="G20" s="20"/>
      <c r="H20" s="20"/>
      <c r="I20" s="21"/>
      <c r="J20" s="21"/>
    </row>
    <row r="21" spans="1:10" ht="14.25" customHeight="1">
      <c r="A21" s="17"/>
      <c r="B21" s="22"/>
      <c r="C21" s="16"/>
      <c r="D21" s="16" t="s">
        <v>21</v>
      </c>
      <c r="E21" s="16" t="s">
        <v>22</v>
      </c>
      <c r="F21" s="16" t="s">
        <v>23</v>
      </c>
      <c r="G21" s="16" t="s">
        <v>24</v>
      </c>
      <c r="H21" s="16" t="s">
        <v>25</v>
      </c>
      <c r="I21" s="16" t="s">
        <v>26</v>
      </c>
      <c r="J21" s="16" t="s">
        <v>27</v>
      </c>
    </row>
    <row r="22" spans="1:10" ht="14.25" customHeight="1">
      <c r="A22" s="17"/>
      <c r="B22" s="22"/>
      <c r="C22" s="16" t="s">
        <v>28</v>
      </c>
      <c r="D22" s="16"/>
      <c r="E22" s="16"/>
      <c r="F22" s="16"/>
      <c r="G22" s="16"/>
      <c r="H22" s="16"/>
      <c r="I22" s="16" t="s">
        <v>209</v>
      </c>
      <c r="J22" s="16" t="s">
        <v>12</v>
      </c>
    </row>
    <row r="23" spans="1:10" ht="14.25" customHeight="1">
      <c r="A23" s="17"/>
      <c r="B23" s="22"/>
      <c r="C23" s="16" t="s">
        <v>31</v>
      </c>
      <c r="D23" s="16"/>
      <c r="E23" s="16"/>
      <c r="F23" s="16"/>
      <c r="G23" s="16"/>
      <c r="H23" s="16"/>
      <c r="I23" s="16" t="s">
        <v>209</v>
      </c>
      <c r="J23" s="16" t="s">
        <v>9</v>
      </c>
    </row>
    <row r="24" spans="1:10" ht="14.25" customHeight="1">
      <c r="A24" s="17"/>
      <c r="B24" s="22"/>
      <c r="C24" s="16" t="s">
        <v>32</v>
      </c>
      <c r="D24" s="16"/>
      <c r="E24" s="16"/>
      <c r="F24" s="16"/>
      <c r="G24" s="16"/>
      <c r="H24" s="16"/>
      <c r="I24" s="16" t="s">
        <v>211</v>
      </c>
      <c r="J24" s="16" t="s">
        <v>15</v>
      </c>
    </row>
    <row r="25" spans="1:10" ht="15" customHeight="1">
      <c r="A25" s="6"/>
      <c r="B25" s="6"/>
      <c r="C25" s="24"/>
      <c r="D25" s="24"/>
      <c r="E25" s="24"/>
      <c r="F25" s="24"/>
      <c r="G25" s="24"/>
      <c r="H25" s="24"/>
      <c r="I25" s="37"/>
      <c r="J25" s="38"/>
    </row>
  </sheetData>
  <sheetProtection selectLockedCells="1" selectUnlockedCells="1"/>
  <printOptions/>
  <pageMargins left="0.2" right="0.2" top="0.2" bottom="0.3" header="0.5118055555555555" footer="0.511805555555555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2:O145"/>
  <sheetViews>
    <sheetView zoomScalePageLayoutView="0" workbookViewId="0" topLeftCell="A1">
      <selection activeCell="B2" sqref="B2"/>
    </sheetView>
  </sheetViews>
  <sheetFormatPr defaultColWidth="9.140625" defaultRowHeight="12.75"/>
  <cols>
    <col min="3" max="3" width="20.7109375" style="0" customWidth="1"/>
    <col min="4" max="4" width="24.57421875" style="0" customWidth="1"/>
    <col min="5" max="5" width="2.7109375" style="0" customWidth="1"/>
    <col min="6" max="14" width="6.8515625" style="0" customWidth="1"/>
  </cols>
  <sheetData>
    <row r="2" ht="15">
      <c r="B2" s="172"/>
    </row>
    <row r="3" ht="13.5" thickBot="1"/>
    <row r="4" spans="2:14" ht="16.5" thickTop="1">
      <c r="B4" s="101"/>
      <c r="C4" s="102"/>
      <c r="D4" s="103"/>
      <c r="E4" s="103"/>
      <c r="F4" s="195" t="s">
        <v>164</v>
      </c>
      <c r="G4" s="195"/>
      <c r="H4" s="196"/>
      <c r="I4" s="196"/>
      <c r="J4" s="196"/>
      <c r="K4" s="196"/>
      <c r="L4" s="196"/>
      <c r="M4" s="196"/>
      <c r="N4" s="196"/>
    </row>
    <row r="5" spans="2:14" ht="15.75">
      <c r="B5" s="104"/>
      <c r="C5" s="105"/>
      <c r="D5" s="106"/>
      <c r="E5" s="107"/>
      <c r="F5" s="197" t="s">
        <v>166</v>
      </c>
      <c r="G5" s="197"/>
      <c r="H5" s="198"/>
      <c r="I5" s="198"/>
      <c r="J5" s="198"/>
      <c r="K5" s="198"/>
      <c r="L5" s="198"/>
      <c r="M5" s="198"/>
      <c r="N5" s="198"/>
    </row>
    <row r="6" spans="2:14" ht="15.75">
      <c r="B6" s="108"/>
      <c r="C6" s="109"/>
      <c r="D6" s="107"/>
      <c r="E6" s="107"/>
      <c r="F6" s="199" t="s">
        <v>168</v>
      </c>
      <c r="G6" s="199"/>
      <c r="H6" s="200"/>
      <c r="I6" s="200"/>
      <c r="J6" s="200"/>
      <c r="K6" s="200"/>
      <c r="L6" s="200"/>
      <c r="M6" s="200"/>
      <c r="N6" s="200"/>
    </row>
    <row r="7" spans="2:14" ht="21" thickBot="1">
      <c r="B7" s="110"/>
      <c r="C7" s="111" t="s">
        <v>165</v>
      </c>
      <c r="D7" s="112"/>
      <c r="E7" s="107"/>
      <c r="F7" s="201" t="s">
        <v>192</v>
      </c>
      <c r="G7" s="201"/>
      <c r="H7" s="202"/>
      <c r="I7" s="202"/>
      <c r="J7" s="202"/>
      <c r="K7" s="113" t="s">
        <v>193</v>
      </c>
      <c r="L7" s="203"/>
      <c r="M7" s="203"/>
      <c r="N7" s="203"/>
    </row>
    <row r="8" spans="2:14" ht="15.75" thickTop="1">
      <c r="B8" s="114"/>
      <c r="C8" s="115"/>
      <c r="D8" s="107"/>
      <c r="E8" s="107"/>
      <c r="F8" s="116"/>
      <c r="G8" s="115"/>
      <c r="H8" s="115"/>
      <c r="I8" s="117"/>
      <c r="J8" s="118"/>
      <c r="K8" s="119"/>
      <c r="L8" s="119"/>
      <c r="M8" s="119"/>
      <c r="N8" s="120"/>
    </row>
    <row r="9" spans="2:14" ht="16.5" thickBot="1">
      <c r="B9" s="121" t="s">
        <v>171</v>
      </c>
      <c r="C9" s="204" t="s">
        <v>74</v>
      </c>
      <c r="D9" s="204"/>
      <c r="E9" s="122"/>
      <c r="F9" s="123" t="s">
        <v>172</v>
      </c>
      <c r="G9" s="205" t="s">
        <v>76</v>
      </c>
      <c r="H9" s="205"/>
      <c r="I9" s="205"/>
      <c r="J9" s="205"/>
      <c r="K9" s="205"/>
      <c r="L9" s="205"/>
      <c r="M9" s="205"/>
      <c r="N9" s="205"/>
    </row>
    <row r="10" spans="2:14" ht="12.75">
      <c r="B10" s="124" t="s">
        <v>173</v>
      </c>
      <c r="C10" s="206" t="s">
        <v>108</v>
      </c>
      <c r="D10" s="207"/>
      <c r="E10" s="125"/>
      <c r="F10" s="126" t="s">
        <v>174</v>
      </c>
      <c r="G10" s="208" t="s">
        <v>100</v>
      </c>
      <c r="H10" s="209"/>
      <c r="I10" s="209"/>
      <c r="J10" s="209"/>
      <c r="K10" s="209"/>
      <c r="L10" s="209"/>
      <c r="M10" s="209"/>
      <c r="N10" s="209"/>
    </row>
    <row r="11" spans="2:14" ht="12.75">
      <c r="B11" s="127" t="s">
        <v>175</v>
      </c>
      <c r="C11" s="210" t="s">
        <v>99</v>
      </c>
      <c r="D11" s="211"/>
      <c r="E11" s="125"/>
      <c r="F11" s="128" t="s">
        <v>176</v>
      </c>
      <c r="G11" s="212" t="s">
        <v>200</v>
      </c>
      <c r="H11" s="213"/>
      <c r="I11" s="213"/>
      <c r="J11" s="213"/>
      <c r="K11" s="213"/>
      <c r="L11" s="213"/>
      <c r="M11" s="213"/>
      <c r="N11" s="213"/>
    </row>
    <row r="12" spans="2:14" ht="12.75">
      <c r="B12" s="127" t="s">
        <v>194</v>
      </c>
      <c r="C12" s="210" t="s">
        <v>39</v>
      </c>
      <c r="D12" s="211"/>
      <c r="E12" s="125"/>
      <c r="F12" s="129" t="s">
        <v>195</v>
      </c>
      <c r="G12" s="212" t="s">
        <v>109</v>
      </c>
      <c r="H12" s="213"/>
      <c r="I12" s="213"/>
      <c r="J12" s="213"/>
      <c r="K12" s="213"/>
      <c r="L12" s="213"/>
      <c r="M12" s="213"/>
      <c r="N12" s="213"/>
    </row>
    <row r="13" spans="2:14" ht="15.75">
      <c r="B13" s="130"/>
      <c r="C13" s="107"/>
      <c r="D13" s="107"/>
      <c r="E13" s="107"/>
      <c r="F13" s="116"/>
      <c r="G13" s="131"/>
      <c r="H13" s="131"/>
      <c r="I13" s="131"/>
      <c r="J13" s="107"/>
      <c r="K13" s="107"/>
      <c r="L13" s="107"/>
      <c r="M13" s="132"/>
      <c r="N13" s="133"/>
    </row>
    <row r="14" spans="2:15" ht="15">
      <c r="B14" s="134" t="s">
        <v>179</v>
      </c>
      <c r="C14" s="107"/>
      <c r="D14" s="107"/>
      <c r="E14" s="107"/>
      <c r="F14" s="135">
        <v>1</v>
      </c>
      <c r="G14" s="135">
        <v>2</v>
      </c>
      <c r="H14" s="135">
        <v>3</v>
      </c>
      <c r="I14" s="135">
        <v>4</v>
      </c>
      <c r="J14" s="135">
        <v>5</v>
      </c>
      <c r="K14" s="214" t="s">
        <v>6</v>
      </c>
      <c r="L14" s="214"/>
      <c r="M14" s="135" t="s">
        <v>180</v>
      </c>
      <c r="N14" s="136" t="s">
        <v>181</v>
      </c>
      <c r="O14" s="137" t="s">
        <v>196</v>
      </c>
    </row>
    <row r="15" spans="2:15" ht="12.75">
      <c r="B15" s="138" t="s">
        <v>182</v>
      </c>
      <c r="C15" s="139" t="str">
        <f>IF(C10&gt;"",C10,"")</f>
        <v>Jansons Rolands</v>
      </c>
      <c r="D15" s="139" t="str">
        <f>IF(G10&gt;"",G10,"")</f>
        <v>Tuuttila Juhana</v>
      </c>
      <c r="E15" s="140"/>
      <c r="F15" s="141">
        <v>7</v>
      </c>
      <c r="G15" s="141">
        <v>-9</v>
      </c>
      <c r="H15" s="141">
        <v>10</v>
      </c>
      <c r="I15" s="141">
        <v>-8</v>
      </c>
      <c r="J15" s="141">
        <v>-13</v>
      </c>
      <c r="K15" s="142">
        <f>IF(ISBLANK(F15),"",COUNTIF(F15:J15,"&gt;=0"))</f>
        <v>2</v>
      </c>
      <c r="L15" s="143">
        <f>IF(ISBLANK(F15),"",(IF(LEFT(F15,1)="-",1,0)+IF(LEFT(G15,1)="-",1,0)+IF(LEFT(H15,1)="-",1,0)+IF(LEFT(I15,1)="-",1,0)+IF(LEFT(J15,1)="-",1,0)))</f>
        <v>3</v>
      </c>
      <c r="M15" s="144">
        <f aca="true" t="shared" si="0" ref="M15:N19">IF(K15=3,1,"")</f>
      </c>
      <c r="N15" s="144">
        <f t="shared" si="0"/>
        <v>1</v>
      </c>
      <c r="O15" t="s">
        <v>197</v>
      </c>
    </row>
    <row r="16" spans="2:15" ht="12.75">
      <c r="B16" s="138" t="s">
        <v>183</v>
      </c>
      <c r="C16" s="139" t="str">
        <f>IF(C11&gt;"",C11,"")</f>
        <v>Hakaste Lauri</v>
      </c>
      <c r="D16" s="139" t="str">
        <f>IF(G11&gt;"",G11,"")</f>
        <v>Moradabbasi Pedram</v>
      </c>
      <c r="E16" s="140"/>
      <c r="F16" s="141">
        <v>-2</v>
      </c>
      <c r="G16" s="141">
        <v>-4</v>
      </c>
      <c r="H16" s="141">
        <v>-7</v>
      </c>
      <c r="I16" s="141"/>
      <c r="J16" s="141"/>
      <c r="K16" s="142">
        <f>IF(ISBLANK(F16),"",COUNTIF(F16:J16,"&gt;=0"))</f>
        <v>0</v>
      </c>
      <c r="L16" s="143">
        <f>IF(ISBLANK(F16),"",(IF(LEFT(F16,1)="-",1,0)+IF(LEFT(G16,1)="-",1,0)+IF(LEFT(H16,1)="-",1,0)+IF(LEFT(I16,1)="-",1,0)+IF(LEFT(J16,1)="-",1,0)))</f>
        <v>3</v>
      </c>
      <c r="M16" s="144">
        <f t="shared" si="0"/>
      </c>
      <c r="N16" s="144">
        <f t="shared" si="0"/>
        <v>1</v>
      </c>
      <c r="O16" t="s">
        <v>198</v>
      </c>
    </row>
    <row r="17" spans="2:14" ht="12.75">
      <c r="B17" s="138" t="s">
        <v>199</v>
      </c>
      <c r="C17" s="139" t="str">
        <f>IF(C12&gt;"",C12,"")</f>
        <v>Kettula Leo</v>
      </c>
      <c r="D17" s="139" t="str">
        <f>IF(G12&gt;"",G12,"")</f>
        <v>Kujala Henri</v>
      </c>
      <c r="E17" s="140"/>
      <c r="F17" s="141">
        <v>-5</v>
      </c>
      <c r="G17" s="141">
        <v>5</v>
      </c>
      <c r="H17" s="141">
        <v>3</v>
      </c>
      <c r="I17" s="141">
        <v>13</v>
      </c>
      <c r="J17" s="141"/>
      <c r="K17" s="142">
        <f>IF(ISBLANK(F17),"",COUNTIF(F17:J17,"&gt;=0"))</f>
        <v>3</v>
      </c>
      <c r="L17" s="143">
        <f>IF(ISBLANK(F17),"",(IF(LEFT(F17,1)="-",1,0)+IF(LEFT(G17,1)="-",1,0)+IF(LEFT(H17,1)="-",1,0)+IF(LEFT(I17,1)="-",1,0)+IF(LEFT(J17,1)="-",1,0)))</f>
        <v>1</v>
      </c>
      <c r="M17" s="144">
        <f t="shared" si="0"/>
        <v>1</v>
      </c>
      <c r="N17" s="144">
        <f t="shared" si="0"/>
      </c>
    </row>
    <row r="18" spans="2:14" ht="12.75">
      <c r="B18" s="138" t="s">
        <v>185</v>
      </c>
      <c r="C18" s="139" t="str">
        <f>IF(C10&gt;"",C10,"")</f>
        <v>Jansons Rolands</v>
      </c>
      <c r="D18" s="139" t="str">
        <f>IF(G11&gt;"",G11,"")</f>
        <v>Moradabbasi Pedram</v>
      </c>
      <c r="E18" s="140"/>
      <c r="F18" s="141">
        <v>-3</v>
      </c>
      <c r="G18" s="141">
        <v>-3</v>
      </c>
      <c r="H18" s="141">
        <v>-5</v>
      </c>
      <c r="I18" s="141"/>
      <c r="J18" s="141"/>
      <c r="K18" s="142">
        <f>IF(ISBLANK(F18),"",COUNTIF(F18:J18,"&gt;=0"))</f>
        <v>0</v>
      </c>
      <c r="L18" s="143">
        <f>IF(ISBLANK(F18),"",(IF(LEFT(F18,1)="-",1,0)+IF(LEFT(G18,1)="-",1,0)+IF(LEFT(H18,1)="-",1,0)+IF(LEFT(I18,1)="-",1,0)+IF(LEFT(J18,1)="-",1,0)))</f>
        <v>3</v>
      </c>
      <c r="M18" s="144">
        <f t="shared" si="0"/>
      </c>
      <c r="N18" s="144">
        <f t="shared" si="0"/>
        <v>1</v>
      </c>
    </row>
    <row r="19" spans="2:14" ht="12.75">
      <c r="B19" s="138" t="s">
        <v>186</v>
      </c>
      <c r="C19" s="139" t="str">
        <f>IF(C11&gt;"",C11,"")</f>
        <v>Hakaste Lauri</v>
      </c>
      <c r="D19" s="139" t="str">
        <f>IF(G10&gt;"",G10,"")</f>
        <v>Tuuttila Juhana</v>
      </c>
      <c r="E19" s="140"/>
      <c r="F19" s="141"/>
      <c r="G19" s="141"/>
      <c r="H19" s="141"/>
      <c r="I19" s="141"/>
      <c r="J19" s="141"/>
      <c r="K19" s="142">
        <f>IF(ISBLANK(F19),"",COUNTIF(F19:J19,"&gt;=0"))</f>
      </c>
      <c r="L19" s="143">
        <f>IF(ISBLANK(F19),"",(IF(LEFT(F19,1)="-",1,0)+IF(LEFT(G19,1)="-",1,0)+IF(LEFT(H19,1)="-",1,0)+IF(LEFT(I19,1)="-",1,0)+IF(LEFT(J19,1)="-",1,0)))</f>
      </c>
      <c r="M19" s="144">
        <f t="shared" si="0"/>
      </c>
      <c r="N19" s="144">
        <f t="shared" si="0"/>
      </c>
    </row>
    <row r="20" spans="2:14" ht="15">
      <c r="B20" s="130"/>
      <c r="C20" s="107"/>
      <c r="D20" s="107"/>
      <c r="E20" s="107"/>
      <c r="F20" s="107"/>
      <c r="G20" s="107"/>
      <c r="H20" s="107"/>
      <c r="I20" s="215" t="s">
        <v>187</v>
      </c>
      <c r="J20" s="215"/>
      <c r="K20" s="145">
        <f>SUM(K15:K19)</f>
        <v>5</v>
      </c>
      <c r="L20" s="145">
        <f>SUM(L15:L19)</f>
        <v>10</v>
      </c>
      <c r="M20" s="145">
        <f>SUM(M15:M19)</f>
        <v>1</v>
      </c>
      <c r="N20" s="145">
        <f>SUM(N15:N19)</f>
        <v>3</v>
      </c>
    </row>
    <row r="21" spans="2:14" ht="15">
      <c r="B21" s="146" t="s">
        <v>188</v>
      </c>
      <c r="C21" s="107"/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47"/>
    </row>
    <row r="22" spans="2:14" ht="15">
      <c r="B22" s="148" t="s">
        <v>189</v>
      </c>
      <c r="C22" s="149"/>
      <c r="D22" s="149" t="s">
        <v>190</v>
      </c>
      <c r="E22" s="105"/>
      <c r="F22" s="149"/>
      <c r="G22" s="149" t="s">
        <v>27</v>
      </c>
      <c r="H22" s="105"/>
      <c r="I22" s="149"/>
      <c r="J22" s="150" t="s">
        <v>191</v>
      </c>
      <c r="K22" s="112"/>
      <c r="L22" s="107"/>
      <c r="M22" s="107"/>
      <c r="N22" s="147"/>
    </row>
    <row r="23" spans="2:14" ht="18.75" thickBot="1">
      <c r="B23" s="130"/>
      <c r="C23" s="107"/>
      <c r="D23" s="107"/>
      <c r="E23" s="107"/>
      <c r="F23" s="107"/>
      <c r="G23" s="107"/>
      <c r="H23" s="107"/>
      <c r="I23" s="107"/>
      <c r="J23" s="216" t="str">
        <f>IF(M20=3,C9,IF(N20=3,G9,""))</f>
        <v>OPT-86 1</v>
      </c>
      <c r="K23" s="216"/>
      <c r="L23" s="216"/>
      <c r="M23" s="216"/>
      <c r="N23" s="216"/>
    </row>
    <row r="24" spans="2:14" ht="18.75" thickBot="1">
      <c r="B24" s="151"/>
      <c r="C24" s="152"/>
      <c r="D24" s="152"/>
      <c r="E24" s="152"/>
      <c r="F24" s="152"/>
      <c r="G24" s="152"/>
      <c r="H24" s="152"/>
      <c r="I24" s="152"/>
      <c r="J24" s="153"/>
      <c r="K24" s="153"/>
      <c r="L24" s="153"/>
      <c r="M24" s="153"/>
      <c r="N24" s="154"/>
    </row>
    <row r="25" ht="13.5" thickTop="1"/>
    <row r="27" ht="13.5" thickBot="1"/>
    <row r="28" spans="2:14" ht="16.5" thickTop="1">
      <c r="B28" s="101"/>
      <c r="C28" s="102"/>
      <c r="D28" s="103"/>
      <c r="E28" s="103"/>
      <c r="F28" s="195" t="s">
        <v>164</v>
      </c>
      <c r="G28" s="195"/>
      <c r="H28" s="196"/>
      <c r="I28" s="196"/>
      <c r="J28" s="196"/>
      <c r="K28" s="196"/>
      <c r="L28" s="196"/>
      <c r="M28" s="196"/>
      <c r="N28" s="196"/>
    </row>
    <row r="29" spans="2:14" ht="15.75">
      <c r="B29" s="104"/>
      <c r="C29" s="105"/>
      <c r="D29" s="106"/>
      <c r="E29" s="107"/>
      <c r="F29" s="197" t="s">
        <v>166</v>
      </c>
      <c r="G29" s="197"/>
      <c r="H29" s="198"/>
      <c r="I29" s="198"/>
      <c r="J29" s="198"/>
      <c r="K29" s="198"/>
      <c r="L29" s="198"/>
      <c r="M29" s="198"/>
      <c r="N29" s="198"/>
    </row>
    <row r="30" spans="2:14" ht="15.75">
      <c r="B30" s="108"/>
      <c r="C30" s="109"/>
      <c r="D30" s="107"/>
      <c r="E30" s="107"/>
      <c r="F30" s="199" t="s">
        <v>168</v>
      </c>
      <c r="G30" s="199"/>
      <c r="H30" s="200"/>
      <c r="I30" s="200"/>
      <c r="J30" s="200"/>
      <c r="K30" s="200"/>
      <c r="L30" s="200"/>
      <c r="M30" s="200"/>
      <c r="N30" s="200"/>
    </row>
    <row r="31" spans="2:14" ht="21" thickBot="1">
      <c r="B31" s="110"/>
      <c r="C31" s="111" t="s">
        <v>165</v>
      </c>
      <c r="D31" s="112"/>
      <c r="E31" s="107"/>
      <c r="F31" s="201" t="s">
        <v>192</v>
      </c>
      <c r="G31" s="201"/>
      <c r="H31" s="202"/>
      <c r="I31" s="202"/>
      <c r="J31" s="202"/>
      <c r="K31" s="113" t="s">
        <v>193</v>
      </c>
      <c r="L31" s="203"/>
      <c r="M31" s="203"/>
      <c r="N31" s="203"/>
    </row>
    <row r="32" spans="2:14" ht="15.75" thickTop="1">
      <c r="B32" s="114"/>
      <c r="C32" s="115"/>
      <c r="D32" s="107"/>
      <c r="E32" s="107"/>
      <c r="F32" s="116"/>
      <c r="G32" s="115"/>
      <c r="H32" s="115"/>
      <c r="I32" s="117"/>
      <c r="J32" s="118"/>
      <c r="K32" s="119"/>
      <c r="L32" s="119"/>
      <c r="M32" s="119"/>
      <c r="N32" s="120"/>
    </row>
    <row r="33" spans="2:14" ht="16.5" thickBot="1">
      <c r="B33" s="121" t="s">
        <v>171</v>
      </c>
      <c r="C33" s="204" t="s">
        <v>86</v>
      </c>
      <c r="D33" s="204"/>
      <c r="E33" s="122"/>
      <c r="F33" s="123" t="s">
        <v>172</v>
      </c>
      <c r="G33" s="205" t="s">
        <v>74</v>
      </c>
      <c r="H33" s="205"/>
      <c r="I33" s="205"/>
      <c r="J33" s="205"/>
      <c r="K33" s="205"/>
      <c r="L33" s="205"/>
      <c r="M33" s="205"/>
      <c r="N33" s="205"/>
    </row>
    <row r="34" spans="2:14" ht="12.75">
      <c r="B34" s="124" t="s">
        <v>173</v>
      </c>
      <c r="C34" s="206" t="s">
        <v>112</v>
      </c>
      <c r="D34" s="207"/>
      <c r="E34" s="125"/>
      <c r="F34" s="126" t="s">
        <v>174</v>
      </c>
      <c r="G34" s="208" t="s">
        <v>99</v>
      </c>
      <c r="H34" s="209"/>
      <c r="I34" s="209"/>
      <c r="J34" s="209"/>
      <c r="K34" s="209"/>
      <c r="L34" s="209"/>
      <c r="M34" s="209"/>
      <c r="N34" s="209"/>
    </row>
    <row r="35" spans="2:14" ht="12.75">
      <c r="B35" s="127" t="s">
        <v>175</v>
      </c>
      <c r="C35" s="210" t="s">
        <v>102</v>
      </c>
      <c r="D35" s="211"/>
      <c r="E35" s="125"/>
      <c r="F35" s="128" t="s">
        <v>176</v>
      </c>
      <c r="G35" s="212" t="s">
        <v>108</v>
      </c>
      <c r="H35" s="213"/>
      <c r="I35" s="213"/>
      <c r="J35" s="213"/>
      <c r="K35" s="213"/>
      <c r="L35" s="213"/>
      <c r="M35" s="213"/>
      <c r="N35" s="213"/>
    </row>
    <row r="36" spans="2:14" ht="12.75">
      <c r="B36" s="127" t="s">
        <v>194</v>
      </c>
      <c r="C36" s="210" t="s">
        <v>116</v>
      </c>
      <c r="D36" s="211"/>
      <c r="E36" s="125"/>
      <c r="F36" s="129" t="s">
        <v>195</v>
      </c>
      <c r="G36" s="212" t="s">
        <v>117</v>
      </c>
      <c r="H36" s="213"/>
      <c r="I36" s="213"/>
      <c r="J36" s="213"/>
      <c r="K36" s="213"/>
      <c r="L36" s="213"/>
      <c r="M36" s="213"/>
      <c r="N36" s="213"/>
    </row>
    <row r="37" spans="2:14" ht="15.75">
      <c r="B37" s="130"/>
      <c r="C37" s="107"/>
      <c r="D37" s="107"/>
      <c r="E37" s="107"/>
      <c r="F37" s="116"/>
      <c r="G37" s="131"/>
      <c r="H37" s="131"/>
      <c r="I37" s="131"/>
      <c r="J37" s="107"/>
      <c r="K37" s="107"/>
      <c r="L37" s="107"/>
      <c r="M37" s="132"/>
      <c r="N37" s="133"/>
    </row>
    <row r="38" spans="2:15" ht="15">
      <c r="B38" s="134" t="s">
        <v>179</v>
      </c>
      <c r="C38" s="107"/>
      <c r="D38" s="107"/>
      <c r="E38" s="107"/>
      <c r="F38" s="135">
        <v>1</v>
      </c>
      <c r="G38" s="135">
        <v>2</v>
      </c>
      <c r="H38" s="135">
        <v>3</v>
      </c>
      <c r="I38" s="135">
        <v>4</v>
      </c>
      <c r="J38" s="135">
        <v>5</v>
      </c>
      <c r="K38" s="214" t="s">
        <v>6</v>
      </c>
      <c r="L38" s="214"/>
      <c r="M38" s="135" t="s">
        <v>180</v>
      </c>
      <c r="N38" s="136" t="s">
        <v>181</v>
      </c>
      <c r="O38" s="137" t="s">
        <v>196</v>
      </c>
    </row>
    <row r="39" spans="2:15" ht="12.75">
      <c r="B39" s="138" t="s">
        <v>182</v>
      </c>
      <c r="C39" s="139" t="str">
        <f>IF(C34&gt;"",C34,"")</f>
        <v>Kylliö Joonas</v>
      </c>
      <c r="D39" s="139" t="str">
        <f>IF(G34&gt;"",G34,"")</f>
        <v>Hakaste Lauri</v>
      </c>
      <c r="E39" s="140"/>
      <c r="F39" s="141">
        <v>9</v>
      </c>
      <c r="G39" s="141">
        <v>6</v>
      </c>
      <c r="H39" s="141">
        <v>10</v>
      </c>
      <c r="I39" s="141"/>
      <c r="J39" s="141"/>
      <c r="K39" s="142">
        <f>IF(ISBLANK(F39),"",COUNTIF(F39:J39,"&gt;=0"))</f>
        <v>3</v>
      </c>
      <c r="L39" s="143">
        <f>IF(ISBLANK(F39),"",(IF(LEFT(F39,1)="-",1,0)+IF(LEFT(G39,1)="-",1,0)+IF(LEFT(H39,1)="-",1,0)+IF(LEFT(I39,1)="-",1,0)+IF(LEFT(J39,1)="-",1,0)))</f>
        <v>0</v>
      </c>
      <c r="M39" s="144">
        <f aca="true" t="shared" si="1" ref="M39:N43">IF(K39=3,1,"")</f>
        <v>1</v>
      </c>
      <c r="N39" s="144">
        <f t="shared" si="1"/>
      </c>
      <c r="O39" t="s">
        <v>197</v>
      </c>
    </row>
    <row r="40" spans="2:15" ht="12.75">
      <c r="B40" s="138" t="s">
        <v>183</v>
      </c>
      <c r="C40" s="139" t="str">
        <f>IF(C35&gt;"",C35,"")</f>
        <v>Vanuy Siang</v>
      </c>
      <c r="D40" s="139" t="str">
        <f>IF(G35&gt;"",G35,"")</f>
        <v>Jansons Rolands</v>
      </c>
      <c r="E40" s="140"/>
      <c r="F40" s="141">
        <v>-7</v>
      </c>
      <c r="G40" s="141">
        <v>-2</v>
      </c>
      <c r="H40" s="141">
        <v>8</v>
      </c>
      <c r="I40" s="141">
        <v>-3</v>
      </c>
      <c r="J40" s="141"/>
      <c r="K40" s="142">
        <f>IF(ISBLANK(F40),"",COUNTIF(F40:J40,"&gt;=0"))</f>
        <v>1</v>
      </c>
      <c r="L40" s="143">
        <f>IF(ISBLANK(F40),"",(IF(LEFT(F40,1)="-",1,0)+IF(LEFT(G40,1)="-",1,0)+IF(LEFT(H40,1)="-",1,0)+IF(LEFT(I40,1)="-",1,0)+IF(LEFT(J40,1)="-",1,0)))</f>
        <v>3</v>
      </c>
      <c r="M40" s="144">
        <f t="shared" si="1"/>
      </c>
      <c r="N40" s="144">
        <f t="shared" si="1"/>
        <v>1</v>
      </c>
      <c r="O40" t="s">
        <v>198</v>
      </c>
    </row>
    <row r="41" spans="2:14" ht="12.75">
      <c r="B41" s="138" t="s">
        <v>199</v>
      </c>
      <c r="C41" s="139" t="str">
        <f>IF(C36&gt;"",C36,"")</f>
        <v>Tran Daniel</v>
      </c>
      <c r="D41" s="139" t="str">
        <f>IF(G36&gt;"",G36,"")</f>
        <v>Keinänen Oskar</v>
      </c>
      <c r="E41" s="140"/>
      <c r="F41" s="141">
        <v>8</v>
      </c>
      <c r="G41" s="141">
        <v>8</v>
      </c>
      <c r="H41" s="141">
        <v>4</v>
      </c>
      <c r="I41" s="141"/>
      <c r="J41" s="141"/>
      <c r="K41" s="142">
        <f>IF(ISBLANK(F41),"",COUNTIF(F41:J41,"&gt;=0"))</f>
        <v>3</v>
      </c>
      <c r="L41" s="143">
        <f>IF(ISBLANK(F41),"",(IF(LEFT(F41,1)="-",1,0)+IF(LEFT(G41,1)="-",1,0)+IF(LEFT(H41,1)="-",1,0)+IF(LEFT(I41,1)="-",1,0)+IF(LEFT(J41,1)="-",1,0)))</f>
        <v>0</v>
      </c>
      <c r="M41" s="144">
        <f t="shared" si="1"/>
        <v>1</v>
      </c>
      <c r="N41" s="144">
        <f t="shared" si="1"/>
      </c>
    </row>
    <row r="42" spans="2:14" ht="12.75">
      <c r="B42" s="138" t="s">
        <v>185</v>
      </c>
      <c r="C42" s="139" t="str">
        <f>IF(C34&gt;"",C34,"")</f>
        <v>Kylliö Joonas</v>
      </c>
      <c r="D42" s="139" t="str">
        <f>IF(G35&gt;"",G35,"")</f>
        <v>Jansons Rolands</v>
      </c>
      <c r="E42" s="140"/>
      <c r="F42" s="141">
        <v>-4</v>
      </c>
      <c r="G42" s="141">
        <v>-9</v>
      </c>
      <c r="H42" s="141">
        <v>-9</v>
      </c>
      <c r="I42" s="141"/>
      <c r="J42" s="141"/>
      <c r="K42" s="142">
        <f>IF(ISBLANK(F42),"",COUNTIF(F42:J42,"&gt;=0"))</f>
        <v>0</v>
      </c>
      <c r="L42" s="143">
        <f>IF(ISBLANK(F42),"",(IF(LEFT(F42,1)="-",1,0)+IF(LEFT(G42,1)="-",1,0)+IF(LEFT(H42,1)="-",1,0)+IF(LEFT(I42,1)="-",1,0)+IF(LEFT(J42,1)="-",1,0)))</f>
        <v>3</v>
      </c>
      <c r="M42" s="144">
        <f t="shared" si="1"/>
      </c>
      <c r="N42" s="144">
        <f t="shared" si="1"/>
        <v>1</v>
      </c>
    </row>
    <row r="43" spans="2:14" ht="12.75">
      <c r="B43" s="138" t="s">
        <v>186</v>
      </c>
      <c r="C43" s="139" t="str">
        <f>IF(C35&gt;"",C35,"")</f>
        <v>Vanuy Siang</v>
      </c>
      <c r="D43" s="139" t="str">
        <f>IF(G34&gt;"",G34,"")</f>
        <v>Hakaste Lauri</v>
      </c>
      <c r="E43" s="140"/>
      <c r="F43" s="141">
        <v>-13</v>
      </c>
      <c r="G43" s="141">
        <v>-4</v>
      </c>
      <c r="H43" s="141">
        <v>-5</v>
      </c>
      <c r="I43" s="141"/>
      <c r="J43" s="141"/>
      <c r="K43" s="142">
        <f>IF(ISBLANK(F43),"",COUNTIF(F43:J43,"&gt;=0"))</f>
        <v>0</v>
      </c>
      <c r="L43" s="143">
        <f>IF(ISBLANK(F43),"",(IF(LEFT(F43,1)="-",1,0)+IF(LEFT(G43,1)="-",1,0)+IF(LEFT(H43,1)="-",1,0)+IF(LEFT(I43,1)="-",1,0)+IF(LEFT(J43,1)="-",1,0)))</f>
        <v>3</v>
      </c>
      <c r="M43" s="144">
        <f t="shared" si="1"/>
      </c>
      <c r="N43" s="144">
        <f t="shared" si="1"/>
        <v>1</v>
      </c>
    </row>
    <row r="44" spans="2:14" ht="15">
      <c r="B44" s="130"/>
      <c r="C44" s="107"/>
      <c r="D44" s="107"/>
      <c r="E44" s="107"/>
      <c r="F44" s="107"/>
      <c r="G44" s="107"/>
      <c r="H44" s="107"/>
      <c r="I44" s="215" t="s">
        <v>187</v>
      </c>
      <c r="J44" s="215"/>
      <c r="K44" s="145">
        <f>SUM(K39:K43)</f>
        <v>7</v>
      </c>
      <c r="L44" s="145">
        <f>SUM(L39:L43)</f>
        <v>9</v>
      </c>
      <c r="M44" s="145">
        <f>SUM(M39:M43)</f>
        <v>2</v>
      </c>
      <c r="N44" s="145">
        <f>SUM(N39:N43)</f>
        <v>3</v>
      </c>
    </row>
    <row r="45" spans="2:14" ht="15">
      <c r="B45" s="146" t="s">
        <v>188</v>
      </c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47"/>
    </row>
    <row r="46" spans="2:14" ht="15">
      <c r="B46" s="148" t="s">
        <v>189</v>
      </c>
      <c r="C46" s="149"/>
      <c r="D46" s="149" t="s">
        <v>190</v>
      </c>
      <c r="E46" s="105"/>
      <c r="F46" s="149"/>
      <c r="G46" s="149" t="s">
        <v>27</v>
      </c>
      <c r="H46" s="105"/>
      <c r="I46" s="149"/>
      <c r="J46" s="150" t="s">
        <v>191</v>
      </c>
      <c r="K46" s="112"/>
      <c r="L46" s="107"/>
      <c r="M46" s="107"/>
      <c r="N46" s="147"/>
    </row>
    <row r="47" spans="2:14" ht="18.75" thickBot="1">
      <c r="B47" s="130"/>
      <c r="C47" s="107"/>
      <c r="D47" s="107"/>
      <c r="E47" s="107"/>
      <c r="F47" s="107"/>
      <c r="G47" s="107"/>
      <c r="H47" s="107"/>
      <c r="I47" s="107"/>
      <c r="J47" s="216" t="str">
        <f>IF(M44=3,C33,IF(N44=3,G33,""))</f>
        <v>MBF 1</v>
      </c>
      <c r="K47" s="216"/>
      <c r="L47" s="216"/>
      <c r="M47" s="216"/>
      <c r="N47" s="216"/>
    </row>
    <row r="48" spans="2:14" ht="18.75" thickBot="1">
      <c r="B48" s="151"/>
      <c r="C48" s="152"/>
      <c r="D48" s="152"/>
      <c r="E48" s="152"/>
      <c r="F48" s="152"/>
      <c r="G48" s="152"/>
      <c r="H48" s="152"/>
      <c r="I48" s="152"/>
      <c r="J48" s="153"/>
      <c r="K48" s="153"/>
      <c r="L48" s="153"/>
      <c r="M48" s="153"/>
      <c r="N48" s="154"/>
    </row>
    <row r="49" ht="13.5" thickTop="1"/>
    <row r="51" ht="13.5" thickBot="1"/>
    <row r="52" spans="2:14" ht="16.5" thickTop="1">
      <c r="B52" s="101"/>
      <c r="C52" s="102"/>
      <c r="D52" s="103"/>
      <c r="E52" s="103"/>
      <c r="F52" s="195" t="s">
        <v>164</v>
      </c>
      <c r="G52" s="195"/>
      <c r="H52" s="196"/>
      <c r="I52" s="196"/>
      <c r="J52" s="196"/>
      <c r="K52" s="196"/>
      <c r="L52" s="196"/>
      <c r="M52" s="196"/>
      <c r="N52" s="196"/>
    </row>
    <row r="53" spans="2:14" ht="15.75">
      <c r="B53" s="104"/>
      <c r="C53" s="105"/>
      <c r="D53" s="106"/>
      <c r="E53" s="107"/>
      <c r="F53" s="197" t="s">
        <v>166</v>
      </c>
      <c r="G53" s="197"/>
      <c r="H53" s="198"/>
      <c r="I53" s="198"/>
      <c r="J53" s="198"/>
      <c r="K53" s="198"/>
      <c r="L53" s="198"/>
      <c r="M53" s="198"/>
      <c r="N53" s="198"/>
    </row>
    <row r="54" spans="2:14" ht="15.75">
      <c r="B54" s="108"/>
      <c r="C54" s="109"/>
      <c r="D54" s="107"/>
      <c r="E54" s="107"/>
      <c r="F54" s="199" t="s">
        <v>168</v>
      </c>
      <c r="G54" s="199"/>
      <c r="H54" s="200"/>
      <c r="I54" s="200"/>
      <c r="J54" s="200"/>
      <c r="K54" s="200"/>
      <c r="L54" s="200"/>
      <c r="M54" s="200"/>
      <c r="N54" s="200"/>
    </row>
    <row r="55" spans="2:14" ht="21" thickBot="1">
      <c r="B55" s="110"/>
      <c r="C55" s="111" t="s">
        <v>165</v>
      </c>
      <c r="D55" s="112"/>
      <c r="E55" s="107"/>
      <c r="F55" s="201" t="s">
        <v>192</v>
      </c>
      <c r="G55" s="201"/>
      <c r="H55" s="202"/>
      <c r="I55" s="202"/>
      <c r="J55" s="202"/>
      <c r="K55" s="113" t="s">
        <v>193</v>
      </c>
      <c r="L55" s="203"/>
      <c r="M55" s="203"/>
      <c r="N55" s="203"/>
    </row>
    <row r="56" spans="2:14" ht="15.75" thickTop="1">
      <c r="B56" s="114"/>
      <c r="C56" s="115"/>
      <c r="D56" s="107"/>
      <c r="E56" s="107"/>
      <c r="F56" s="116"/>
      <c r="G56" s="115"/>
      <c r="H56" s="115"/>
      <c r="I56" s="117"/>
      <c r="J56" s="118"/>
      <c r="K56" s="119"/>
      <c r="L56" s="119"/>
      <c r="M56" s="119"/>
      <c r="N56" s="120"/>
    </row>
    <row r="57" spans="2:14" ht="16.5" thickBot="1">
      <c r="B57" s="121" t="s">
        <v>171</v>
      </c>
      <c r="C57" s="204" t="s">
        <v>86</v>
      </c>
      <c r="D57" s="204"/>
      <c r="E57" s="122"/>
      <c r="F57" s="123" t="s">
        <v>172</v>
      </c>
      <c r="G57" s="205" t="s">
        <v>76</v>
      </c>
      <c r="H57" s="205"/>
      <c r="I57" s="205"/>
      <c r="J57" s="205"/>
      <c r="K57" s="205"/>
      <c r="L57" s="205"/>
      <c r="M57" s="205"/>
      <c r="N57" s="205"/>
    </row>
    <row r="58" spans="2:14" ht="12.75">
      <c r="B58" s="124" t="s">
        <v>173</v>
      </c>
      <c r="C58" s="206" t="s">
        <v>112</v>
      </c>
      <c r="D58" s="207"/>
      <c r="E58" s="125"/>
      <c r="F58" s="126" t="s">
        <v>174</v>
      </c>
      <c r="G58" s="208" t="s">
        <v>100</v>
      </c>
      <c r="H58" s="209"/>
      <c r="I58" s="209"/>
      <c r="J58" s="209"/>
      <c r="K58" s="209"/>
      <c r="L58" s="209"/>
      <c r="M58" s="209"/>
      <c r="N58" s="209"/>
    </row>
    <row r="59" spans="2:14" ht="12.75">
      <c r="B59" s="127" t="s">
        <v>175</v>
      </c>
      <c r="C59" s="210" t="s">
        <v>102</v>
      </c>
      <c r="D59" s="211"/>
      <c r="E59" s="125"/>
      <c r="F59" s="128" t="s">
        <v>176</v>
      </c>
      <c r="G59" s="212" t="s">
        <v>200</v>
      </c>
      <c r="H59" s="213"/>
      <c r="I59" s="213"/>
      <c r="J59" s="213"/>
      <c r="K59" s="213"/>
      <c r="L59" s="213"/>
      <c r="M59" s="213"/>
      <c r="N59" s="213"/>
    </row>
    <row r="60" spans="2:14" ht="12.75">
      <c r="B60" s="127" t="s">
        <v>194</v>
      </c>
      <c r="C60" s="210" t="s">
        <v>116</v>
      </c>
      <c r="D60" s="211"/>
      <c r="E60" s="125"/>
      <c r="F60" s="129" t="s">
        <v>195</v>
      </c>
      <c r="G60" s="212" t="s">
        <v>109</v>
      </c>
      <c r="H60" s="213"/>
      <c r="I60" s="213"/>
      <c r="J60" s="213"/>
      <c r="K60" s="213"/>
      <c r="L60" s="213"/>
      <c r="M60" s="213"/>
      <c r="N60" s="213"/>
    </row>
    <row r="61" spans="2:14" ht="15.75">
      <c r="B61" s="130"/>
      <c r="C61" s="107"/>
      <c r="D61" s="107"/>
      <c r="E61" s="107"/>
      <c r="F61" s="116"/>
      <c r="G61" s="131"/>
      <c r="H61" s="131"/>
      <c r="I61" s="131"/>
      <c r="J61" s="107"/>
      <c r="K61" s="107"/>
      <c r="L61" s="107"/>
      <c r="M61" s="132"/>
      <c r="N61" s="133"/>
    </row>
    <row r="62" spans="2:15" ht="15">
      <c r="B62" s="134" t="s">
        <v>179</v>
      </c>
      <c r="C62" s="107"/>
      <c r="D62" s="107"/>
      <c r="E62" s="107"/>
      <c r="F62" s="135">
        <v>1</v>
      </c>
      <c r="G62" s="135">
        <v>2</v>
      </c>
      <c r="H62" s="135">
        <v>3</v>
      </c>
      <c r="I62" s="135">
        <v>4</v>
      </c>
      <c r="J62" s="135">
        <v>5</v>
      </c>
      <c r="K62" s="214" t="s">
        <v>6</v>
      </c>
      <c r="L62" s="214"/>
      <c r="M62" s="135" t="s">
        <v>180</v>
      </c>
      <c r="N62" s="136" t="s">
        <v>181</v>
      </c>
      <c r="O62" s="137" t="s">
        <v>196</v>
      </c>
    </row>
    <row r="63" spans="2:15" ht="12.75">
      <c r="B63" s="138" t="s">
        <v>182</v>
      </c>
      <c r="C63" s="139" t="str">
        <f>IF(C58&gt;"",C58,"")</f>
        <v>Kylliö Joonas</v>
      </c>
      <c r="D63" s="139" t="str">
        <f>IF(G58&gt;"",G58,"")</f>
        <v>Tuuttila Juhana</v>
      </c>
      <c r="E63" s="140"/>
      <c r="F63" s="141">
        <v>10</v>
      </c>
      <c r="G63" s="141">
        <v>6</v>
      </c>
      <c r="H63" s="141">
        <v>-7</v>
      </c>
      <c r="I63" s="141">
        <v>-4</v>
      </c>
      <c r="J63" s="141">
        <v>-7</v>
      </c>
      <c r="K63" s="142">
        <f>IF(ISBLANK(F63),"",COUNTIF(F63:J63,"&gt;=0"))</f>
        <v>2</v>
      </c>
      <c r="L63" s="143">
        <f>IF(ISBLANK(F63),"",(IF(LEFT(F63,1)="-",1,0)+IF(LEFT(G63,1)="-",1,0)+IF(LEFT(H63,1)="-",1,0)+IF(LEFT(I63,1)="-",1,0)+IF(LEFT(J63,1)="-",1,0)))</f>
        <v>3</v>
      </c>
      <c r="M63" s="144">
        <f aca="true" t="shared" si="2" ref="M63:N67">IF(K63=3,1,"")</f>
      </c>
      <c r="N63" s="144">
        <f t="shared" si="2"/>
        <v>1</v>
      </c>
      <c r="O63" t="s">
        <v>197</v>
      </c>
    </row>
    <row r="64" spans="2:15" ht="12.75">
      <c r="B64" s="138" t="s">
        <v>183</v>
      </c>
      <c r="C64" s="139" t="str">
        <f>IF(C59&gt;"",C59,"")</f>
        <v>Vanuy Siang</v>
      </c>
      <c r="D64" s="139" t="str">
        <f>IF(G59&gt;"",G59,"")</f>
        <v>Moradabbasi Pedram</v>
      </c>
      <c r="E64" s="140"/>
      <c r="F64" s="141">
        <v>-3</v>
      </c>
      <c r="G64" s="141">
        <v>-1</v>
      </c>
      <c r="H64" s="141">
        <v>-11</v>
      </c>
      <c r="I64" s="141"/>
      <c r="J64" s="141"/>
      <c r="K64" s="142">
        <f>IF(ISBLANK(F64),"",COUNTIF(F64:J64,"&gt;=0"))</f>
        <v>0</v>
      </c>
      <c r="L64" s="143">
        <f>IF(ISBLANK(F64),"",(IF(LEFT(F64,1)="-",1,0)+IF(LEFT(G64,1)="-",1,0)+IF(LEFT(H64,1)="-",1,0)+IF(LEFT(I64,1)="-",1,0)+IF(LEFT(J64,1)="-",1,0)))</f>
        <v>3</v>
      </c>
      <c r="M64" s="144">
        <f t="shared" si="2"/>
      </c>
      <c r="N64" s="144">
        <f t="shared" si="2"/>
        <v>1</v>
      </c>
      <c r="O64" t="s">
        <v>198</v>
      </c>
    </row>
    <row r="65" spans="2:14" ht="12.75">
      <c r="B65" s="138" t="s">
        <v>199</v>
      </c>
      <c r="C65" s="139" t="str">
        <f>IF(C60&gt;"",C60,"")</f>
        <v>Tran Daniel</v>
      </c>
      <c r="D65" s="139" t="str">
        <f>IF(G60&gt;"",G60,"")</f>
        <v>Kujala Henri</v>
      </c>
      <c r="E65" s="140"/>
      <c r="F65" s="141">
        <v>2</v>
      </c>
      <c r="G65" s="141">
        <v>-12</v>
      </c>
      <c r="H65" s="141">
        <v>-10</v>
      </c>
      <c r="I65" s="141">
        <v>6</v>
      </c>
      <c r="J65" s="141">
        <v>-6</v>
      </c>
      <c r="K65" s="142">
        <f>IF(ISBLANK(F65),"",COUNTIF(F65:J65,"&gt;=0"))</f>
        <v>2</v>
      </c>
      <c r="L65" s="143">
        <f>IF(ISBLANK(F65),"",(IF(LEFT(F65,1)="-",1,0)+IF(LEFT(G65,1)="-",1,0)+IF(LEFT(H65,1)="-",1,0)+IF(LEFT(I65,1)="-",1,0)+IF(LEFT(J65,1)="-",1,0)))</f>
        <v>3</v>
      </c>
      <c r="M65" s="144">
        <f t="shared" si="2"/>
      </c>
      <c r="N65" s="144">
        <f t="shared" si="2"/>
        <v>1</v>
      </c>
    </row>
    <row r="66" spans="2:14" ht="12.75">
      <c r="B66" s="138" t="s">
        <v>185</v>
      </c>
      <c r="C66" s="139" t="str">
        <f>IF(C58&gt;"",C58,"")</f>
        <v>Kylliö Joonas</v>
      </c>
      <c r="D66" s="139" t="str">
        <f>IF(G59&gt;"",G59,"")</f>
        <v>Moradabbasi Pedram</v>
      </c>
      <c r="E66" s="140"/>
      <c r="F66" s="141"/>
      <c r="G66" s="141"/>
      <c r="H66" s="141"/>
      <c r="I66" s="141"/>
      <c r="J66" s="141"/>
      <c r="K66" s="142">
        <f>IF(ISBLANK(F66),"",COUNTIF(F66:J66,"&gt;=0"))</f>
      </c>
      <c r="L66" s="143">
        <f>IF(ISBLANK(F66),"",(IF(LEFT(F66,1)="-",1,0)+IF(LEFT(G66,1)="-",1,0)+IF(LEFT(H66,1)="-",1,0)+IF(LEFT(I66,1)="-",1,0)+IF(LEFT(J66,1)="-",1,0)))</f>
      </c>
      <c r="M66" s="144">
        <f t="shared" si="2"/>
      </c>
      <c r="N66" s="144">
        <f t="shared" si="2"/>
      </c>
    </row>
    <row r="67" spans="2:14" ht="12.75">
      <c r="B67" s="138" t="s">
        <v>186</v>
      </c>
      <c r="C67" s="139" t="str">
        <f>IF(C59&gt;"",C59,"")</f>
        <v>Vanuy Siang</v>
      </c>
      <c r="D67" s="139" t="str">
        <f>IF(G58&gt;"",G58,"")</f>
        <v>Tuuttila Juhana</v>
      </c>
      <c r="E67" s="140"/>
      <c r="F67" s="141"/>
      <c r="G67" s="141"/>
      <c r="H67" s="141"/>
      <c r="I67" s="141"/>
      <c r="J67" s="141"/>
      <c r="K67" s="142">
        <f>IF(ISBLANK(F67),"",COUNTIF(F67:J67,"&gt;=0"))</f>
      </c>
      <c r="L67" s="143">
        <f>IF(ISBLANK(F67),"",(IF(LEFT(F67,1)="-",1,0)+IF(LEFT(G67,1)="-",1,0)+IF(LEFT(H67,1)="-",1,0)+IF(LEFT(I67,1)="-",1,0)+IF(LEFT(J67,1)="-",1,0)))</f>
      </c>
      <c r="M67" s="144">
        <f t="shared" si="2"/>
      </c>
      <c r="N67" s="144">
        <f t="shared" si="2"/>
      </c>
    </row>
    <row r="68" spans="2:14" ht="15">
      <c r="B68" s="130"/>
      <c r="C68" s="107"/>
      <c r="D68" s="107"/>
      <c r="E68" s="107"/>
      <c r="F68" s="107"/>
      <c r="G68" s="107"/>
      <c r="H68" s="107"/>
      <c r="I68" s="215" t="s">
        <v>187</v>
      </c>
      <c r="J68" s="215"/>
      <c r="K68" s="145">
        <f>SUM(K63:K67)</f>
        <v>4</v>
      </c>
      <c r="L68" s="145">
        <f>SUM(L63:L67)</f>
        <v>9</v>
      </c>
      <c r="M68" s="145">
        <f>SUM(M63:M67)</f>
        <v>0</v>
      </c>
      <c r="N68" s="145">
        <f>SUM(N63:N67)</f>
        <v>3</v>
      </c>
    </row>
    <row r="69" spans="2:14" ht="15">
      <c r="B69" s="146" t="s">
        <v>188</v>
      </c>
      <c r="C69" s="107"/>
      <c r="D69" s="107"/>
      <c r="E69" s="107"/>
      <c r="F69" s="107"/>
      <c r="G69" s="107"/>
      <c r="H69" s="107"/>
      <c r="I69" s="107"/>
      <c r="J69" s="107"/>
      <c r="K69" s="107"/>
      <c r="L69" s="107"/>
      <c r="M69" s="107"/>
      <c r="N69" s="147"/>
    </row>
    <row r="70" spans="2:14" ht="15">
      <c r="B70" s="148" t="s">
        <v>189</v>
      </c>
      <c r="C70" s="149"/>
      <c r="D70" s="149" t="s">
        <v>190</v>
      </c>
      <c r="E70" s="105"/>
      <c r="F70" s="149"/>
      <c r="G70" s="149" t="s">
        <v>27</v>
      </c>
      <c r="H70" s="105"/>
      <c r="I70" s="149"/>
      <c r="J70" s="150" t="s">
        <v>191</v>
      </c>
      <c r="K70" s="112"/>
      <c r="L70" s="107"/>
      <c r="M70" s="107"/>
      <c r="N70" s="147"/>
    </row>
    <row r="71" spans="2:14" ht="18.75" thickBot="1">
      <c r="B71" s="130"/>
      <c r="C71" s="107"/>
      <c r="D71" s="107"/>
      <c r="E71" s="107"/>
      <c r="F71" s="107"/>
      <c r="G71" s="107"/>
      <c r="H71" s="107"/>
      <c r="I71" s="107"/>
      <c r="J71" s="216" t="str">
        <f>IF(M68=3,C57,IF(N68=3,G57,""))</f>
        <v>OPT-86 1</v>
      </c>
      <c r="K71" s="216"/>
      <c r="L71" s="216"/>
      <c r="M71" s="216"/>
      <c r="N71" s="216"/>
    </row>
    <row r="72" spans="2:14" ht="18.75" thickBot="1">
      <c r="B72" s="151"/>
      <c r="C72" s="152"/>
      <c r="D72" s="152"/>
      <c r="E72" s="152"/>
      <c r="F72" s="152"/>
      <c r="G72" s="152"/>
      <c r="H72" s="152"/>
      <c r="I72" s="152"/>
      <c r="J72" s="153"/>
      <c r="K72" s="153"/>
      <c r="L72" s="153"/>
      <c r="M72" s="153"/>
      <c r="N72" s="154"/>
    </row>
    <row r="73" ht="13.5" thickTop="1"/>
    <row r="75" ht="15">
      <c r="B75" s="172"/>
    </row>
    <row r="76" ht="13.5" thickBot="1"/>
    <row r="77" spans="2:14" ht="16.5" thickTop="1">
      <c r="B77" s="101"/>
      <c r="C77" s="102"/>
      <c r="D77" s="103"/>
      <c r="E77" s="103"/>
      <c r="F77" s="195" t="s">
        <v>164</v>
      </c>
      <c r="G77" s="195"/>
      <c r="H77" s="196"/>
      <c r="I77" s="196"/>
      <c r="J77" s="196"/>
      <c r="K77" s="196"/>
      <c r="L77" s="196"/>
      <c r="M77" s="196"/>
      <c r="N77" s="196"/>
    </row>
    <row r="78" spans="2:14" ht="15.75">
      <c r="B78" s="104"/>
      <c r="C78" s="105"/>
      <c r="D78" s="106"/>
      <c r="E78" s="107"/>
      <c r="F78" s="197" t="s">
        <v>166</v>
      </c>
      <c r="G78" s="197"/>
      <c r="H78" s="198"/>
      <c r="I78" s="198"/>
      <c r="J78" s="198"/>
      <c r="K78" s="198"/>
      <c r="L78" s="198"/>
      <c r="M78" s="198"/>
      <c r="N78" s="198"/>
    </row>
    <row r="79" spans="2:14" ht="15.75">
      <c r="B79" s="108"/>
      <c r="C79" s="109"/>
      <c r="D79" s="107"/>
      <c r="E79" s="107"/>
      <c r="F79" s="199" t="s">
        <v>168</v>
      </c>
      <c r="G79" s="199"/>
      <c r="H79" s="200"/>
      <c r="I79" s="200"/>
      <c r="J79" s="200"/>
      <c r="K79" s="200"/>
      <c r="L79" s="200"/>
      <c r="M79" s="200"/>
      <c r="N79" s="200"/>
    </row>
    <row r="80" spans="2:14" ht="21" thickBot="1">
      <c r="B80" s="110"/>
      <c r="C80" s="111" t="s">
        <v>165</v>
      </c>
      <c r="D80" s="112"/>
      <c r="E80" s="107"/>
      <c r="F80" s="201" t="s">
        <v>192</v>
      </c>
      <c r="G80" s="201"/>
      <c r="H80" s="202"/>
      <c r="I80" s="202"/>
      <c r="J80" s="202"/>
      <c r="K80" s="113" t="s">
        <v>193</v>
      </c>
      <c r="L80" s="203"/>
      <c r="M80" s="203"/>
      <c r="N80" s="203"/>
    </row>
    <row r="81" spans="2:14" ht="15.75" thickTop="1">
      <c r="B81" s="114"/>
      <c r="C81" s="115"/>
      <c r="D81" s="107"/>
      <c r="E81" s="107"/>
      <c r="F81" s="116"/>
      <c r="G81" s="115"/>
      <c r="H81" s="115"/>
      <c r="I81" s="117"/>
      <c r="J81" s="118"/>
      <c r="K81" s="119"/>
      <c r="L81" s="119"/>
      <c r="M81" s="119"/>
      <c r="N81" s="120"/>
    </row>
    <row r="82" spans="2:14" ht="16.5" thickBot="1">
      <c r="B82" s="121" t="s">
        <v>171</v>
      </c>
      <c r="C82" s="204" t="s">
        <v>68</v>
      </c>
      <c r="D82" s="204"/>
      <c r="E82" s="122"/>
      <c r="F82" s="123" t="s">
        <v>172</v>
      </c>
      <c r="G82" s="205" t="s">
        <v>126</v>
      </c>
      <c r="H82" s="205"/>
      <c r="I82" s="205"/>
      <c r="J82" s="205"/>
      <c r="K82" s="205"/>
      <c r="L82" s="205"/>
      <c r="M82" s="205"/>
      <c r="N82" s="205"/>
    </row>
    <row r="83" spans="2:14" ht="12.75">
      <c r="B83" s="124" t="s">
        <v>173</v>
      </c>
      <c r="C83" s="206" t="s">
        <v>114</v>
      </c>
      <c r="D83" s="207"/>
      <c r="E83" s="125"/>
      <c r="F83" s="126" t="s">
        <v>174</v>
      </c>
      <c r="G83" s="208" t="s">
        <v>107</v>
      </c>
      <c r="H83" s="209"/>
      <c r="I83" s="209"/>
      <c r="J83" s="209"/>
      <c r="K83" s="209"/>
      <c r="L83" s="209"/>
      <c r="M83" s="209"/>
      <c r="N83" s="209"/>
    </row>
    <row r="84" spans="2:14" ht="12.75">
      <c r="B84" s="127" t="s">
        <v>175</v>
      </c>
      <c r="C84" s="210" t="s">
        <v>101</v>
      </c>
      <c r="D84" s="211"/>
      <c r="E84" s="125"/>
      <c r="F84" s="128" t="s">
        <v>176</v>
      </c>
      <c r="G84" s="212" t="s">
        <v>110</v>
      </c>
      <c r="H84" s="213"/>
      <c r="I84" s="213"/>
      <c r="J84" s="213"/>
      <c r="K84" s="213"/>
      <c r="L84" s="213"/>
      <c r="M84" s="213"/>
      <c r="N84" s="213"/>
    </row>
    <row r="85" spans="2:14" ht="12.75">
      <c r="B85" s="127" t="s">
        <v>194</v>
      </c>
      <c r="C85" s="210" t="s">
        <v>35</v>
      </c>
      <c r="D85" s="211"/>
      <c r="E85" s="125"/>
      <c r="F85" s="129" t="s">
        <v>195</v>
      </c>
      <c r="G85" s="212" t="s">
        <v>103</v>
      </c>
      <c r="H85" s="213"/>
      <c r="I85" s="213"/>
      <c r="J85" s="213"/>
      <c r="K85" s="213"/>
      <c r="L85" s="213"/>
      <c r="M85" s="213"/>
      <c r="N85" s="213"/>
    </row>
    <row r="86" spans="2:14" ht="15.75">
      <c r="B86" s="130"/>
      <c r="C86" s="107"/>
      <c r="D86" s="107"/>
      <c r="E86" s="107"/>
      <c r="F86" s="116"/>
      <c r="G86" s="131"/>
      <c r="H86" s="131"/>
      <c r="I86" s="131"/>
      <c r="J86" s="107"/>
      <c r="K86" s="107"/>
      <c r="L86" s="107"/>
      <c r="M86" s="132"/>
      <c r="N86" s="133"/>
    </row>
    <row r="87" spans="2:15" ht="15">
      <c r="B87" s="134" t="s">
        <v>179</v>
      </c>
      <c r="C87" s="107"/>
      <c r="D87" s="107"/>
      <c r="E87" s="107"/>
      <c r="F87" s="135">
        <v>1</v>
      </c>
      <c r="G87" s="135">
        <v>2</v>
      </c>
      <c r="H87" s="135">
        <v>3</v>
      </c>
      <c r="I87" s="135">
        <v>4</v>
      </c>
      <c r="J87" s="135">
        <v>5</v>
      </c>
      <c r="K87" s="214" t="s">
        <v>6</v>
      </c>
      <c r="L87" s="214"/>
      <c r="M87" s="135" t="s">
        <v>180</v>
      </c>
      <c r="N87" s="136" t="s">
        <v>181</v>
      </c>
      <c r="O87" s="137" t="s">
        <v>196</v>
      </c>
    </row>
    <row r="88" spans="2:15" ht="12.75">
      <c r="B88" s="138" t="s">
        <v>182</v>
      </c>
      <c r="C88" s="139" t="str">
        <f>IF(C83&gt;"",C83,"")</f>
        <v>Räsänen Aleksi</v>
      </c>
      <c r="D88" s="139" t="str">
        <f>IF(G83&gt;"",G83,"")</f>
        <v>Pöri Arttu</v>
      </c>
      <c r="E88" s="140"/>
      <c r="F88" s="141">
        <v>12</v>
      </c>
      <c r="G88" s="141">
        <v>7</v>
      </c>
      <c r="H88" s="141">
        <v>7</v>
      </c>
      <c r="I88" s="141"/>
      <c r="J88" s="141"/>
      <c r="K88" s="142">
        <f>IF(ISBLANK(F88),"",COUNTIF(F88:J88,"&gt;=0"))</f>
        <v>3</v>
      </c>
      <c r="L88" s="143">
        <f>IF(ISBLANK(F88),"",(IF(LEFT(F88,1)="-",1,0)+IF(LEFT(G88,1)="-",1,0)+IF(LEFT(H88,1)="-",1,0)+IF(LEFT(I88,1)="-",1,0)+IF(LEFT(J88,1)="-",1,0)))</f>
        <v>0</v>
      </c>
      <c r="M88" s="144">
        <f aca="true" t="shared" si="3" ref="M88:N92">IF(K88=3,1,"")</f>
        <v>1</v>
      </c>
      <c r="N88" s="144">
        <f t="shared" si="3"/>
      </c>
      <c r="O88" t="s">
        <v>197</v>
      </c>
    </row>
    <row r="89" spans="2:15" ht="12.75">
      <c r="B89" s="138" t="s">
        <v>183</v>
      </c>
      <c r="C89" s="139" t="str">
        <f>IF(C84&gt;"",C84,"")</f>
        <v>Li Sam</v>
      </c>
      <c r="D89" s="139" t="str">
        <f>IF(G84&gt;"",G84,"")</f>
        <v>Naves Rauno</v>
      </c>
      <c r="E89" s="140"/>
      <c r="F89" s="141">
        <v>10</v>
      </c>
      <c r="G89" s="141">
        <v>5</v>
      </c>
      <c r="H89" s="141">
        <v>6</v>
      </c>
      <c r="I89" s="141"/>
      <c r="J89" s="141"/>
      <c r="K89" s="142">
        <f>IF(ISBLANK(F89),"",COUNTIF(F89:J89,"&gt;=0"))</f>
        <v>3</v>
      </c>
      <c r="L89" s="143">
        <f>IF(ISBLANK(F89),"",(IF(LEFT(F89,1)="-",1,0)+IF(LEFT(G89,1)="-",1,0)+IF(LEFT(H89,1)="-",1,0)+IF(LEFT(I89,1)="-",1,0)+IF(LEFT(J89,1)="-",1,0)))</f>
        <v>0</v>
      </c>
      <c r="M89" s="144">
        <f t="shared" si="3"/>
        <v>1</v>
      </c>
      <c r="N89" s="144">
        <f t="shared" si="3"/>
      </c>
      <c r="O89" t="s">
        <v>198</v>
      </c>
    </row>
    <row r="90" spans="2:14" ht="12.75">
      <c r="B90" s="138" t="s">
        <v>199</v>
      </c>
      <c r="C90" s="139" t="str">
        <f>IF(C85&gt;"",C85,"")</f>
        <v>Rahikainen Joni</v>
      </c>
      <c r="D90" s="139" t="str">
        <f>IF(G85&gt;"",G85,"")</f>
        <v>Joesaar Karl</v>
      </c>
      <c r="E90" s="140"/>
      <c r="F90" s="141">
        <v>3</v>
      </c>
      <c r="G90" s="141">
        <v>8</v>
      </c>
      <c r="H90" s="141">
        <v>10</v>
      </c>
      <c r="I90" s="141"/>
      <c r="J90" s="141"/>
      <c r="K90" s="142">
        <f>IF(ISBLANK(F90),"",COUNTIF(F90:J90,"&gt;=0"))</f>
        <v>3</v>
      </c>
      <c r="L90" s="143">
        <f>IF(ISBLANK(F90),"",(IF(LEFT(F90,1)="-",1,0)+IF(LEFT(G90,1)="-",1,0)+IF(LEFT(H90,1)="-",1,0)+IF(LEFT(I90,1)="-",1,0)+IF(LEFT(J90,1)="-",1,0)))</f>
        <v>0</v>
      </c>
      <c r="M90" s="144">
        <f t="shared" si="3"/>
        <v>1</v>
      </c>
      <c r="N90" s="144">
        <f t="shared" si="3"/>
      </c>
    </row>
    <row r="91" spans="2:14" ht="12.75">
      <c r="B91" s="138" t="s">
        <v>185</v>
      </c>
      <c r="C91" s="139" t="str">
        <f>IF(C83&gt;"",C83,"")</f>
        <v>Räsänen Aleksi</v>
      </c>
      <c r="D91" s="139" t="str">
        <f>IF(G84&gt;"",G84,"")</f>
        <v>Naves Rauno</v>
      </c>
      <c r="E91" s="140"/>
      <c r="F91" s="141"/>
      <c r="G91" s="141"/>
      <c r="H91" s="141"/>
      <c r="I91" s="141"/>
      <c r="J91" s="141"/>
      <c r="K91" s="142">
        <f>IF(ISBLANK(F91),"",COUNTIF(F91:J91,"&gt;=0"))</f>
      </c>
      <c r="L91" s="143">
        <f>IF(ISBLANK(F91),"",(IF(LEFT(F91,1)="-",1,0)+IF(LEFT(G91,1)="-",1,0)+IF(LEFT(H91,1)="-",1,0)+IF(LEFT(I91,1)="-",1,0)+IF(LEFT(J91,1)="-",1,0)))</f>
      </c>
      <c r="M91" s="144">
        <f t="shared" si="3"/>
      </c>
      <c r="N91" s="144">
        <f t="shared" si="3"/>
      </c>
    </row>
    <row r="92" spans="2:14" ht="12.75">
      <c r="B92" s="138" t="s">
        <v>186</v>
      </c>
      <c r="C92" s="139" t="str">
        <f>IF(C84&gt;"",C84,"")</f>
        <v>Li Sam</v>
      </c>
      <c r="D92" s="139" t="str">
        <f>IF(G83&gt;"",G83,"")</f>
        <v>Pöri Arttu</v>
      </c>
      <c r="E92" s="140"/>
      <c r="F92" s="141"/>
      <c r="G92" s="141"/>
      <c r="H92" s="141"/>
      <c r="I92" s="141"/>
      <c r="J92" s="141"/>
      <c r="K92" s="142">
        <f>IF(ISBLANK(F92),"",COUNTIF(F92:J92,"&gt;=0"))</f>
      </c>
      <c r="L92" s="143">
        <f>IF(ISBLANK(F92),"",(IF(LEFT(F92,1)="-",1,0)+IF(LEFT(G92,1)="-",1,0)+IF(LEFT(H92,1)="-",1,0)+IF(LEFT(I92,1)="-",1,0)+IF(LEFT(J92,1)="-",1,0)))</f>
      </c>
      <c r="M92" s="144">
        <f t="shared" si="3"/>
      </c>
      <c r="N92" s="144">
        <f t="shared" si="3"/>
      </c>
    </row>
    <row r="93" spans="2:14" ht="15">
      <c r="B93" s="130"/>
      <c r="C93" s="107"/>
      <c r="D93" s="107"/>
      <c r="E93" s="107"/>
      <c r="F93" s="107"/>
      <c r="G93" s="107"/>
      <c r="H93" s="107"/>
      <c r="I93" s="215" t="s">
        <v>187</v>
      </c>
      <c r="J93" s="215"/>
      <c r="K93" s="145">
        <f>SUM(K88:K92)</f>
        <v>9</v>
      </c>
      <c r="L93" s="145">
        <f>SUM(L88:L92)</f>
        <v>0</v>
      </c>
      <c r="M93" s="145">
        <f>SUM(M88:M92)</f>
        <v>3</v>
      </c>
      <c r="N93" s="145">
        <f>SUM(N88:N92)</f>
        <v>0</v>
      </c>
    </row>
    <row r="94" spans="2:14" ht="15">
      <c r="B94" s="146" t="s">
        <v>188</v>
      </c>
      <c r="C94" s="107"/>
      <c r="D94" s="107"/>
      <c r="E94" s="107"/>
      <c r="F94" s="107"/>
      <c r="G94" s="107"/>
      <c r="H94" s="107"/>
      <c r="I94" s="107"/>
      <c r="J94" s="107"/>
      <c r="K94" s="107"/>
      <c r="L94" s="107"/>
      <c r="M94" s="107"/>
      <c r="N94" s="147"/>
    </row>
    <row r="95" spans="2:14" ht="15">
      <c r="B95" s="148" t="s">
        <v>189</v>
      </c>
      <c r="C95" s="149"/>
      <c r="D95" s="149" t="s">
        <v>190</v>
      </c>
      <c r="E95" s="105"/>
      <c r="F95" s="149"/>
      <c r="G95" s="149" t="s">
        <v>27</v>
      </c>
      <c r="H95" s="105"/>
      <c r="I95" s="149"/>
      <c r="J95" s="150" t="s">
        <v>191</v>
      </c>
      <c r="K95" s="112"/>
      <c r="L95" s="107"/>
      <c r="M95" s="107"/>
      <c r="N95" s="147"/>
    </row>
    <row r="96" spans="2:14" ht="18.75" thickBot="1">
      <c r="B96" s="130"/>
      <c r="C96" s="107"/>
      <c r="D96" s="107"/>
      <c r="E96" s="107"/>
      <c r="F96" s="107"/>
      <c r="G96" s="107"/>
      <c r="H96" s="107"/>
      <c r="I96" s="107"/>
      <c r="J96" s="216" t="str">
        <f>IF(M93=3,C82,IF(N93=3,G82,""))</f>
        <v>PT_Espoo 2</v>
      </c>
      <c r="K96" s="216"/>
      <c r="L96" s="216"/>
      <c r="M96" s="216"/>
      <c r="N96" s="216"/>
    </row>
    <row r="97" spans="2:14" ht="18.75" thickBot="1">
      <c r="B97" s="151"/>
      <c r="C97" s="152"/>
      <c r="D97" s="152"/>
      <c r="E97" s="152"/>
      <c r="F97" s="152"/>
      <c r="G97" s="152"/>
      <c r="H97" s="152"/>
      <c r="I97" s="152"/>
      <c r="J97" s="153"/>
      <c r="K97" s="153"/>
      <c r="L97" s="153"/>
      <c r="M97" s="153"/>
      <c r="N97" s="154"/>
    </row>
    <row r="98" ht="13.5" thickTop="1"/>
    <row r="100" ht="13.5" thickBot="1"/>
    <row r="101" spans="2:14" ht="16.5" thickTop="1">
      <c r="B101" s="101"/>
      <c r="C101" s="102"/>
      <c r="D101" s="103"/>
      <c r="E101" s="103"/>
      <c r="F101" s="195" t="s">
        <v>164</v>
      </c>
      <c r="G101" s="195"/>
      <c r="H101" s="196"/>
      <c r="I101" s="196"/>
      <c r="J101" s="196"/>
      <c r="K101" s="196"/>
      <c r="L101" s="196"/>
      <c r="M101" s="196"/>
      <c r="N101" s="196"/>
    </row>
    <row r="102" spans="2:14" ht="15.75">
      <c r="B102" s="104"/>
      <c r="C102" s="105"/>
      <c r="D102" s="106"/>
      <c r="E102" s="107"/>
      <c r="F102" s="197" t="s">
        <v>166</v>
      </c>
      <c r="G102" s="197"/>
      <c r="H102" s="198"/>
      <c r="I102" s="198"/>
      <c r="J102" s="198"/>
      <c r="K102" s="198"/>
      <c r="L102" s="198"/>
      <c r="M102" s="198"/>
      <c r="N102" s="198"/>
    </row>
    <row r="103" spans="2:14" ht="15.75">
      <c r="B103" s="108"/>
      <c r="C103" s="109"/>
      <c r="D103" s="107"/>
      <c r="E103" s="107"/>
      <c r="F103" s="199" t="s">
        <v>168</v>
      </c>
      <c r="G103" s="199"/>
      <c r="H103" s="200"/>
      <c r="I103" s="200"/>
      <c r="J103" s="200"/>
      <c r="K103" s="200"/>
      <c r="L103" s="200"/>
      <c r="M103" s="200"/>
      <c r="N103" s="200"/>
    </row>
    <row r="104" spans="2:14" ht="21" thickBot="1">
      <c r="B104" s="110"/>
      <c r="C104" s="111" t="s">
        <v>165</v>
      </c>
      <c r="D104" s="112"/>
      <c r="E104" s="107"/>
      <c r="F104" s="201" t="s">
        <v>192</v>
      </c>
      <c r="G104" s="201"/>
      <c r="H104" s="202"/>
      <c r="I104" s="202"/>
      <c r="J104" s="202"/>
      <c r="K104" s="113" t="s">
        <v>193</v>
      </c>
      <c r="L104" s="203"/>
      <c r="M104" s="203"/>
      <c r="N104" s="203"/>
    </row>
    <row r="105" spans="2:14" ht="15.75" thickTop="1">
      <c r="B105" s="114"/>
      <c r="C105" s="115"/>
      <c r="D105" s="107"/>
      <c r="E105" s="107"/>
      <c r="F105" s="116"/>
      <c r="G105" s="115"/>
      <c r="H105" s="115"/>
      <c r="I105" s="117"/>
      <c r="J105" s="118"/>
      <c r="K105" s="119"/>
      <c r="L105" s="119"/>
      <c r="M105" s="119"/>
      <c r="N105" s="120"/>
    </row>
    <row r="106" spans="2:14" ht="16.5" thickBot="1">
      <c r="B106" s="121" t="s">
        <v>171</v>
      </c>
      <c r="C106" s="204" t="s">
        <v>124</v>
      </c>
      <c r="D106" s="204"/>
      <c r="E106" s="122"/>
      <c r="F106" s="123" t="s">
        <v>172</v>
      </c>
      <c r="G106" s="205" t="s">
        <v>126</v>
      </c>
      <c r="H106" s="205"/>
      <c r="I106" s="205"/>
      <c r="J106" s="205"/>
      <c r="K106" s="205"/>
      <c r="L106" s="205"/>
      <c r="M106" s="205"/>
      <c r="N106" s="205"/>
    </row>
    <row r="107" spans="2:14" ht="12.75">
      <c r="B107" s="124" t="s">
        <v>173</v>
      </c>
      <c r="C107" s="206" t="s">
        <v>115</v>
      </c>
      <c r="D107" s="207"/>
      <c r="E107" s="125"/>
      <c r="F107" s="126" t="s">
        <v>174</v>
      </c>
      <c r="G107" s="208" t="s">
        <v>107</v>
      </c>
      <c r="H107" s="209"/>
      <c r="I107" s="209"/>
      <c r="J107" s="209"/>
      <c r="K107" s="209"/>
      <c r="L107" s="209"/>
      <c r="M107" s="209"/>
      <c r="N107" s="209"/>
    </row>
    <row r="108" spans="2:14" ht="12.75">
      <c r="B108" s="127" t="s">
        <v>175</v>
      </c>
      <c r="C108" s="210" t="s">
        <v>105</v>
      </c>
      <c r="D108" s="211"/>
      <c r="E108" s="125"/>
      <c r="F108" s="128" t="s">
        <v>176</v>
      </c>
      <c r="G108" s="212" t="s">
        <v>110</v>
      </c>
      <c r="H108" s="213"/>
      <c r="I108" s="213"/>
      <c r="J108" s="213"/>
      <c r="K108" s="213"/>
      <c r="L108" s="213"/>
      <c r="M108" s="213"/>
      <c r="N108" s="213"/>
    </row>
    <row r="109" spans="2:14" ht="12.75">
      <c r="B109" s="127" t="s">
        <v>194</v>
      </c>
      <c r="C109" s="210" t="s">
        <v>113</v>
      </c>
      <c r="D109" s="211"/>
      <c r="E109" s="125"/>
      <c r="F109" s="129" t="s">
        <v>195</v>
      </c>
      <c r="G109" s="212" t="s">
        <v>103</v>
      </c>
      <c r="H109" s="213"/>
      <c r="I109" s="213"/>
      <c r="J109" s="213"/>
      <c r="K109" s="213"/>
      <c r="L109" s="213"/>
      <c r="M109" s="213"/>
      <c r="N109" s="213"/>
    </row>
    <row r="110" spans="2:14" ht="15.75">
      <c r="B110" s="130"/>
      <c r="C110" s="107"/>
      <c r="D110" s="107"/>
      <c r="E110" s="107"/>
      <c r="F110" s="116"/>
      <c r="G110" s="131"/>
      <c r="H110" s="131"/>
      <c r="I110" s="131"/>
      <c r="J110" s="107"/>
      <c r="K110" s="107"/>
      <c r="L110" s="107"/>
      <c r="M110" s="132"/>
      <c r="N110" s="133"/>
    </row>
    <row r="111" spans="2:15" ht="15">
      <c r="B111" s="134" t="s">
        <v>179</v>
      </c>
      <c r="C111" s="107"/>
      <c r="D111" s="107"/>
      <c r="E111" s="107"/>
      <c r="F111" s="135">
        <v>1</v>
      </c>
      <c r="G111" s="135">
        <v>2</v>
      </c>
      <c r="H111" s="135">
        <v>3</v>
      </c>
      <c r="I111" s="135">
        <v>4</v>
      </c>
      <c r="J111" s="135">
        <v>5</v>
      </c>
      <c r="K111" s="214" t="s">
        <v>6</v>
      </c>
      <c r="L111" s="214"/>
      <c r="M111" s="135" t="s">
        <v>180</v>
      </c>
      <c r="N111" s="136" t="s">
        <v>181</v>
      </c>
      <c r="O111" s="137" t="s">
        <v>196</v>
      </c>
    </row>
    <row r="112" spans="2:15" ht="12.75">
      <c r="B112" s="138" t="s">
        <v>182</v>
      </c>
      <c r="C112" s="139" t="str">
        <f>IF(C107&gt;"",C107,"")</f>
        <v>Jokinen Paul</v>
      </c>
      <c r="D112" s="139" t="str">
        <f>IF(G107&gt;"",G107,"")</f>
        <v>Pöri Arttu</v>
      </c>
      <c r="E112" s="140"/>
      <c r="F112" s="141">
        <v>5</v>
      </c>
      <c r="G112" s="141">
        <v>3</v>
      </c>
      <c r="H112" s="141">
        <v>9</v>
      </c>
      <c r="I112" s="141"/>
      <c r="J112" s="141"/>
      <c r="K112" s="142">
        <f>IF(ISBLANK(F112),"",COUNTIF(F112:J112,"&gt;=0"))</f>
        <v>3</v>
      </c>
      <c r="L112" s="143">
        <f>IF(ISBLANK(F112),"",(IF(LEFT(F112,1)="-",1,0)+IF(LEFT(G112,1)="-",1,0)+IF(LEFT(H112,1)="-",1,0)+IF(LEFT(I112,1)="-",1,0)+IF(LEFT(J112,1)="-",1,0)))</f>
        <v>0</v>
      </c>
      <c r="M112" s="144">
        <f aca="true" t="shared" si="4" ref="M112:N116">IF(K112=3,1,"")</f>
        <v>1</v>
      </c>
      <c r="N112" s="144">
        <f t="shared" si="4"/>
      </c>
      <c r="O112" t="s">
        <v>197</v>
      </c>
    </row>
    <row r="113" spans="2:15" ht="12.75">
      <c r="B113" s="138" t="s">
        <v>183</v>
      </c>
      <c r="C113" s="139" t="str">
        <f>IF(C108&gt;"",C108,"")</f>
        <v>Marjamäki Antti</v>
      </c>
      <c r="D113" s="139" t="str">
        <f>IF(G108&gt;"",G108,"")</f>
        <v>Naves Rauno</v>
      </c>
      <c r="E113" s="140"/>
      <c r="F113" s="141">
        <v>8</v>
      </c>
      <c r="G113" s="141">
        <v>10</v>
      </c>
      <c r="H113" s="141">
        <v>6</v>
      </c>
      <c r="I113" s="141"/>
      <c r="J113" s="141"/>
      <c r="K113" s="142">
        <f>IF(ISBLANK(F113),"",COUNTIF(F113:J113,"&gt;=0"))</f>
        <v>3</v>
      </c>
      <c r="L113" s="143">
        <f>IF(ISBLANK(F113),"",(IF(LEFT(F113,1)="-",1,0)+IF(LEFT(G113,1)="-",1,0)+IF(LEFT(H113,1)="-",1,0)+IF(LEFT(I113,1)="-",1,0)+IF(LEFT(J113,1)="-",1,0)))</f>
        <v>0</v>
      </c>
      <c r="M113" s="144">
        <f t="shared" si="4"/>
        <v>1</v>
      </c>
      <c r="N113" s="144">
        <f t="shared" si="4"/>
      </c>
      <c r="O113" t="s">
        <v>198</v>
      </c>
    </row>
    <row r="114" spans="2:14" ht="12.75">
      <c r="B114" s="138" t="s">
        <v>199</v>
      </c>
      <c r="C114" s="139" t="str">
        <f>IF(C109&gt;"",C109,"")</f>
        <v>Tyrväinen Elmeri</v>
      </c>
      <c r="D114" s="139" t="str">
        <f>IF(G109&gt;"",G109,"")</f>
        <v>Joesaar Karl</v>
      </c>
      <c r="E114" s="140"/>
      <c r="F114" s="141">
        <v>8</v>
      </c>
      <c r="G114" s="141">
        <v>-7</v>
      </c>
      <c r="H114" s="141">
        <v>6</v>
      </c>
      <c r="I114" s="141">
        <v>9</v>
      </c>
      <c r="J114" s="141"/>
      <c r="K114" s="142">
        <f>IF(ISBLANK(F114),"",COUNTIF(F114:J114,"&gt;=0"))</f>
        <v>3</v>
      </c>
      <c r="L114" s="143">
        <f>IF(ISBLANK(F114),"",(IF(LEFT(F114,1)="-",1,0)+IF(LEFT(G114,1)="-",1,0)+IF(LEFT(H114,1)="-",1,0)+IF(LEFT(I114,1)="-",1,0)+IF(LEFT(J114,1)="-",1,0)))</f>
        <v>1</v>
      </c>
      <c r="M114" s="144">
        <f t="shared" si="4"/>
        <v>1</v>
      </c>
      <c r="N114" s="144">
        <f t="shared" si="4"/>
      </c>
    </row>
    <row r="115" spans="2:14" ht="12.75">
      <c r="B115" s="138" t="s">
        <v>185</v>
      </c>
      <c r="C115" s="139" t="str">
        <f>IF(C107&gt;"",C107,"")</f>
        <v>Jokinen Paul</v>
      </c>
      <c r="D115" s="139" t="str">
        <f>IF(G108&gt;"",G108,"")</f>
        <v>Naves Rauno</v>
      </c>
      <c r="E115" s="140"/>
      <c r="F115" s="141"/>
      <c r="G115" s="141"/>
      <c r="H115" s="141"/>
      <c r="I115" s="141"/>
      <c r="J115" s="141"/>
      <c r="K115" s="142">
        <f>IF(ISBLANK(F115),"",COUNTIF(F115:J115,"&gt;=0"))</f>
      </c>
      <c r="L115" s="143">
        <f>IF(ISBLANK(F115),"",(IF(LEFT(F115,1)="-",1,0)+IF(LEFT(G115,1)="-",1,0)+IF(LEFT(H115,1)="-",1,0)+IF(LEFT(I115,1)="-",1,0)+IF(LEFT(J115,1)="-",1,0)))</f>
      </c>
      <c r="M115" s="144">
        <f t="shared" si="4"/>
      </c>
      <c r="N115" s="144">
        <f t="shared" si="4"/>
      </c>
    </row>
    <row r="116" spans="2:14" ht="12.75">
      <c r="B116" s="138" t="s">
        <v>186</v>
      </c>
      <c r="C116" s="139" t="str">
        <f>IF(C108&gt;"",C108,"")</f>
        <v>Marjamäki Antti</v>
      </c>
      <c r="D116" s="139" t="str">
        <f>IF(G107&gt;"",G107,"")</f>
        <v>Pöri Arttu</v>
      </c>
      <c r="E116" s="140"/>
      <c r="F116" s="141"/>
      <c r="G116" s="141"/>
      <c r="H116" s="141"/>
      <c r="I116" s="141"/>
      <c r="J116" s="141"/>
      <c r="K116" s="142">
        <f>IF(ISBLANK(F116),"",COUNTIF(F116:J116,"&gt;=0"))</f>
      </c>
      <c r="L116" s="143">
        <f>IF(ISBLANK(F116),"",(IF(LEFT(F116,1)="-",1,0)+IF(LEFT(G116,1)="-",1,0)+IF(LEFT(H116,1)="-",1,0)+IF(LEFT(I116,1)="-",1,0)+IF(LEFT(J116,1)="-",1,0)))</f>
      </c>
      <c r="M116" s="144">
        <f t="shared" si="4"/>
      </c>
      <c r="N116" s="144">
        <f t="shared" si="4"/>
      </c>
    </row>
    <row r="117" spans="2:14" ht="15">
      <c r="B117" s="130"/>
      <c r="C117" s="107"/>
      <c r="D117" s="107"/>
      <c r="E117" s="107"/>
      <c r="F117" s="107"/>
      <c r="G117" s="107"/>
      <c r="H117" s="107"/>
      <c r="I117" s="215" t="s">
        <v>187</v>
      </c>
      <c r="J117" s="215"/>
      <c r="K117" s="145">
        <f>SUM(K112:K116)</f>
        <v>9</v>
      </c>
      <c r="L117" s="145">
        <f>SUM(L112:L116)</f>
        <v>1</v>
      </c>
      <c r="M117" s="145">
        <f>SUM(M112:M116)</f>
        <v>3</v>
      </c>
      <c r="N117" s="145">
        <f>SUM(N112:N116)</f>
        <v>0</v>
      </c>
    </row>
    <row r="118" spans="2:14" ht="15">
      <c r="B118" s="146" t="s">
        <v>188</v>
      </c>
      <c r="C118" s="107"/>
      <c r="D118" s="107"/>
      <c r="E118" s="107"/>
      <c r="F118" s="107"/>
      <c r="G118" s="107"/>
      <c r="H118" s="107"/>
      <c r="I118" s="107"/>
      <c r="J118" s="107"/>
      <c r="K118" s="107"/>
      <c r="L118" s="107"/>
      <c r="M118" s="107"/>
      <c r="N118" s="147"/>
    </row>
    <row r="119" spans="2:14" ht="15">
      <c r="B119" s="148" t="s">
        <v>189</v>
      </c>
      <c r="C119" s="149"/>
      <c r="D119" s="149" t="s">
        <v>190</v>
      </c>
      <c r="E119" s="105"/>
      <c r="F119" s="149"/>
      <c r="G119" s="149" t="s">
        <v>27</v>
      </c>
      <c r="H119" s="105"/>
      <c r="I119" s="149"/>
      <c r="J119" s="150" t="s">
        <v>191</v>
      </c>
      <c r="K119" s="112"/>
      <c r="L119" s="107"/>
      <c r="M119" s="107"/>
      <c r="N119" s="147"/>
    </row>
    <row r="120" spans="2:14" ht="18.75" thickBot="1">
      <c r="B120" s="130"/>
      <c r="C120" s="107"/>
      <c r="D120" s="107"/>
      <c r="E120" s="107"/>
      <c r="F120" s="107"/>
      <c r="G120" s="107"/>
      <c r="H120" s="107"/>
      <c r="I120" s="107"/>
      <c r="J120" s="216" t="str">
        <f>IF(M117=3,C106,IF(N117=3,G106,""))</f>
        <v>PT_75 1</v>
      </c>
      <c r="K120" s="216"/>
      <c r="L120" s="216"/>
      <c r="M120" s="216"/>
      <c r="N120" s="216"/>
    </row>
    <row r="121" spans="2:14" ht="18.75" thickBot="1">
      <c r="B121" s="151"/>
      <c r="C121" s="152"/>
      <c r="D121" s="152"/>
      <c r="E121" s="152"/>
      <c r="F121" s="152"/>
      <c r="G121" s="152"/>
      <c r="H121" s="152"/>
      <c r="I121" s="152"/>
      <c r="J121" s="153"/>
      <c r="K121" s="153"/>
      <c r="L121" s="153"/>
      <c r="M121" s="153"/>
      <c r="N121" s="154"/>
    </row>
    <row r="122" ht="13.5" thickTop="1"/>
    <row r="124" ht="13.5" thickBot="1"/>
    <row r="125" spans="2:14" ht="16.5" thickTop="1">
      <c r="B125" s="101"/>
      <c r="C125" s="102"/>
      <c r="D125" s="103"/>
      <c r="E125" s="103"/>
      <c r="F125" s="195" t="s">
        <v>164</v>
      </c>
      <c r="G125" s="195"/>
      <c r="H125" s="196"/>
      <c r="I125" s="196"/>
      <c r="J125" s="196"/>
      <c r="K125" s="196"/>
      <c r="L125" s="196"/>
      <c r="M125" s="196"/>
      <c r="N125" s="196"/>
    </row>
    <row r="126" spans="2:14" ht="15.75">
      <c r="B126" s="104"/>
      <c r="C126" s="105"/>
      <c r="D126" s="106"/>
      <c r="E126" s="107"/>
      <c r="F126" s="197" t="s">
        <v>166</v>
      </c>
      <c r="G126" s="197"/>
      <c r="H126" s="198"/>
      <c r="I126" s="198"/>
      <c r="J126" s="198"/>
      <c r="K126" s="198"/>
      <c r="L126" s="198"/>
      <c r="M126" s="198"/>
      <c r="N126" s="198"/>
    </row>
    <row r="127" spans="2:14" ht="15.75">
      <c r="B127" s="108"/>
      <c r="C127" s="109"/>
      <c r="D127" s="107"/>
      <c r="E127" s="107"/>
      <c r="F127" s="199" t="s">
        <v>168</v>
      </c>
      <c r="G127" s="199"/>
      <c r="H127" s="200"/>
      <c r="I127" s="200"/>
      <c r="J127" s="200"/>
      <c r="K127" s="200"/>
      <c r="L127" s="200"/>
      <c r="M127" s="200"/>
      <c r="N127" s="200"/>
    </row>
    <row r="128" spans="2:14" ht="21" thickBot="1">
      <c r="B128" s="110"/>
      <c r="C128" s="111" t="s">
        <v>165</v>
      </c>
      <c r="D128" s="112"/>
      <c r="E128" s="107"/>
      <c r="F128" s="201" t="s">
        <v>192</v>
      </c>
      <c r="G128" s="201"/>
      <c r="H128" s="202"/>
      <c r="I128" s="202"/>
      <c r="J128" s="202"/>
      <c r="K128" s="113" t="s">
        <v>193</v>
      </c>
      <c r="L128" s="203"/>
      <c r="M128" s="203"/>
      <c r="N128" s="203"/>
    </row>
    <row r="129" spans="2:14" ht="15.75" thickTop="1">
      <c r="B129" s="114"/>
      <c r="C129" s="115"/>
      <c r="D129" s="107"/>
      <c r="E129" s="107"/>
      <c r="F129" s="116"/>
      <c r="G129" s="115"/>
      <c r="H129" s="115"/>
      <c r="I129" s="117"/>
      <c r="J129" s="118"/>
      <c r="K129" s="119"/>
      <c r="L129" s="119"/>
      <c r="M129" s="119"/>
      <c r="N129" s="120"/>
    </row>
    <row r="130" spans="2:14" ht="16.5" thickBot="1">
      <c r="B130" s="121" t="s">
        <v>171</v>
      </c>
      <c r="C130" s="204" t="s">
        <v>68</v>
      </c>
      <c r="D130" s="204"/>
      <c r="E130" s="122"/>
      <c r="F130" s="123" t="s">
        <v>172</v>
      </c>
      <c r="G130" s="217" t="s">
        <v>124</v>
      </c>
      <c r="H130" s="218"/>
      <c r="I130" s="218"/>
      <c r="J130" s="218"/>
      <c r="K130" s="218"/>
      <c r="L130" s="218"/>
      <c r="M130" s="218"/>
      <c r="N130" s="205"/>
    </row>
    <row r="131" spans="2:14" ht="12.75">
      <c r="B131" s="124" t="s">
        <v>173</v>
      </c>
      <c r="C131" s="206" t="s">
        <v>114</v>
      </c>
      <c r="D131" s="207"/>
      <c r="E131" s="125"/>
      <c r="F131" s="126" t="s">
        <v>174</v>
      </c>
      <c r="G131" s="208" t="s">
        <v>115</v>
      </c>
      <c r="H131" s="209"/>
      <c r="I131" s="209"/>
      <c r="J131" s="209"/>
      <c r="K131" s="209"/>
      <c r="L131" s="209"/>
      <c r="M131" s="209"/>
      <c r="N131" s="209"/>
    </row>
    <row r="132" spans="2:14" ht="12.75">
      <c r="B132" s="127" t="s">
        <v>175</v>
      </c>
      <c r="C132" s="210" t="s">
        <v>101</v>
      </c>
      <c r="D132" s="211"/>
      <c r="E132" s="125"/>
      <c r="F132" s="128" t="s">
        <v>176</v>
      </c>
      <c r="G132" s="212" t="s">
        <v>105</v>
      </c>
      <c r="H132" s="213"/>
      <c r="I132" s="213"/>
      <c r="J132" s="213"/>
      <c r="K132" s="213"/>
      <c r="L132" s="213"/>
      <c r="M132" s="213"/>
      <c r="N132" s="213"/>
    </row>
    <row r="133" spans="2:14" ht="12.75">
      <c r="B133" s="127" t="s">
        <v>194</v>
      </c>
      <c r="C133" s="210" t="s">
        <v>35</v>
      </c>
      <c r="D133" s="211"/>
      <c r="E133" s="125"/>
      <c r="F133" s="129" t="s">
        <v>195</v>
      </c>
      <c r="G133" s="212" t="s">
        <v>113</v>
      </c>
      <c r="H133" s="213"/>
      <c r="I133" s="213"/>
      <c r="J133" s="213"/>
      <c r="K133" s="213"/>
      <c r="L133" s="213"/>
      <c r="M133" s="213"/>
      <c r="N133" s="213"/>
    </row>
    <row r="134" spans="2:14" ht="15.75">
      <c r="B134" s="130"/>
      <c r="C134" s="107"/>
      <c r="D134" s="107"/>
      <c r="E134" s="107"/>
      <c r="F134" s="116"/>
      <c r="G134" s="131"/>
      <c r="H134" s="131"/>
      <c r="I134" s="131"/>
      <c r="J134" s="107"/>
      <c r="K134" s="107"/>
      <c r="L134" s="107"/>
      <c r="M134" s="132"/>
      <c r="N134" s="133"/>
    </row>
    <row r="135" spans="2:15" ht="15">
      <c r="B135" s="134" t="s">
        <v>179</v>
      </c>
      <c r="C135" s="107"/>
      <c r="D135" s="107"/>
      <c r="E135" s="107"/>
      <c r="F135" s="135">
        <v>1</v>
      </c>
      <c r="G135" s="135">
        <v>2</v>
      </c>
      <c r="H135" s="135">
        <v>3</v>
      </c>
      <c r="I135" s="135">
        <v>4</v>
      </c>
      <c r="J135" s="135">
        <v>5</v>
      </c>
      <c r="K135" s="214" t="s">
        <v>6</v>
      </c>
      <c r="L135" s="214"/>
      <c r="M135" s="135" t="s">
        <v>180</v>
      </c>
      <c r="N135" s="136" t="s">
        <v>181</v>
      </c>
      <c r="O135" s="137" t="s">
        <v>196</v>
      </c>
    </row>
    <row r="136" spans="2:15" ht="12.75">
      <c r="B136" s="138" t="s">
        <v>182</v>
      </c>
      <c r="C136" s="139" t="str">
        <f>IF(C131&gt;"",C131,"")</f>
        <v>Räsänen Aleksi</v>
      </c>
      <c r="D136" s="139" t="str">
        <f>IF(G131&gt;"",G131,"")</f>
        <v>Jokinen Paul</v>
      </c>
      <c r="E136" s="140"/>
      <c r="F136" s="141">
        <v>-2</v>
      </c>
      <c r="G136" s="141">
        <v>-9</v>
      </c>
      <c r="H136" s="141">
        <v>-8</v>
      </c>
      <c r="I136" s="141"/>
      <c r="J136" s="141"/>
      <c r="K136" s="142">
        <f>IF(ISBLANK(F136),"",COUNTIF(F136:J136,"&gt;=0"))</f>
        <v>0</v>
      </c>
      <c r="L136" s="143">
        <f>IF(ISBLANK(F136),"",(IF(LEFT(F136,1)="-",1,0)+IF(LEFT(G136,1)="-",1,0)+IF(LEFT(H136,1)="-",1,0)+IF(LEFT(I136,1)="-",1,0)+IF(LEFT(J136,1)="-",1,0)))</f>
        <v>3</v>
      </c>
      <c r="M136" s="144">
        <f aca="true" t="shared" si="5" ref="M136:N140">IF(K136=3,1,"")</f>
      </c>
      <c r="N136" s="144">
        <f t="shared" si="5"/>
        <v>1</v>
      </c>
      <c r="O136" t="s">
        <v>197</v>
      </c>
    </row>
    <row r="137" spans="2:15" ht="12.75">
      <c r="B137" s="138" t="s">
        <v>183</v>
      </c>
      <c r="C137" s="139" t="str">
        <f>IF(C132&gt;"",C132,"")</f>
        <v>Li Sam</v>
      </c>
      <c r="D137" s="139" t="str">
        <f>IF(G132&gt;"",G132,"")</f>
        <v>Marjamäki Antti</v>
      </c>
      <c r="E137" s="140"/>
      <c r="F137" s="141">
        <v>5</v>
      </c>
      <c r="G137" s="141">
        <v>6</v>
      </c>
      <c r="H137" s="141">
        <v>-5</v>
      </c>
      <c r="I137" s="141">
        <v>9</v>
      </c>
      <c r="J137" s="141"/>
      <c r="K137" s="142">
        <f>IF(ISBLANK(F137),"",COUNTIF(F137:J137,"&gt;=0"))</f>
        <v>3</v>
      </c>
      <c r="L137" s="143">
        <f>IF(ISBLANK(F137),"",(IF(LEFT(F137,1)="-",1,0)+IF(LEFT(G137,1)="-",1,0)+IF(LEFT(H137,1)="-",1,0)+IF(LEFT(I137,1)="-",1,0)+IF(LEFT(J137,1)="-",1,0)))</f>
        <v>1</v>
      </c>
      <c r="M137" s="144">
        <f t="shared" si="5"/>
        <v>1</v>
      </c>
      <c r="N137" s="144">
        <f t="shared" si="5"/>
      </c>
      <c r="O137" t="s">
        <v>198</v>
      </c>
    </row>
    <row r="138" spans="2:14" ht="12.75">
      <c r="B138" s="138" t="s">
        <v>199</v>
      </c>
      <c r="C138" s="139" t="str">
        <f>IF(C133&gt;"",C133,"")</f>
        <v>Rahikainen Joni</v>
      </c>
      <c r="D138" s="139" t="str">
        <f>IF(G133&gt;"",G133,"")</f>
        <v>Tyrväinen Elmeri</v>
      </c>
      <c r="E138" s="140"/>
      <c r="F138" s="141">
        <v>-4</v>
      </c>
      <c r="G138" s="141">
        <v>0</v>
      </c>
      <c r="H138" s="141">
        <v>6</v>
      </c>
      <c r="I138" s="141">
        <v>7</v>
      </c>
      <c r="J138" s="141"/>
      <c r="K138" s="142">
        <f>IF(ISBLANK(F138),"",COUNTIF(F138:J138,"&gt;=0"))</f>
        <v>3</v>
      </c>
      <c r="L138" s="143">
        <f>IF(ISBLANK(F138),"",(IF(LEFT(F138,1)="-",1,0)+IF(LEFT(G138,1)="-",1,0)+IF(LEFT(H138,1)="-",1,0)+IF(LEFT(I138,1)="-",1,0)+IF(LEFT(J138,1)="-",1,0)))</f>
        <v>1</v>
      </c>
      <c r="M138" s="144">
        <f t="shared" si="5"/>
        <v>1</v>
      </c>
      <c r="N138" s="144">
        <f t="shared" si="5"/>
      </c>
    </row>
    <row r="139" spans="2:14" ht="12.75">
      <c r="B139" s="138" t="s">
        <v>185</v>
      </c>
      <c r="C139" s="139" t="str">
        <f>IF(C131&gt;"",C131,"")</f>
        <v>Räsänen Aleksi</v>
      </c>
      <c r="D139" s="139" t="str">
        <f>IF(G132&gt;"",G132,"")</f>
        <v>Marjamäki Antti</v>
      </c>
      <c r="E139" s="140"/>
      <c r="F139" s="141">
        <v>6</v>
      </c>
      <c r="G139" s="141">
        <v>-2</v>
      </c>
      <c r="H139" s="141">
        <v>8</v>
      </c>
      <c r="I139" s="141">
        <v>-3</v>
      </c>
      <c r="J139" s="141">
        <v>10</v>
      </c>
      <c r="K139" s="142">
        <f>IF(ISBLANK(F139),"",COUNTIF(F139:J139,"&gt;=0"))</f>
        <v>3</v>
      </c>
      <c r="L139" s="143">
        <f>IF(ISBLANK(F139),"",(IF(LEFT(F139,1)="-",1,0)+IF(LEFT(G139,1)="-",1,0)+IF(LEFT(H139,1)="-",1,0)+IF(LEFT(I139,1)="-",1,0)+IF(LEFT(J139,1)="-",1,0)))</f>
        <v>2</v>
      </c>
      <c r="M139" s="144">
        <f t="shared" si="5"/>
        <v>1</v>
      </c>
      <c r="N139" s="144">
        <f t="shared" si="5"/>
      </c>
    </row>
    <row r="140" spans="2:14" ht="12.75">
      <c r="B140" s="138" t="s">
        <v>186</v>
      </c>
      <c r="C140" s="139" t="str">
        <f>IF(C132&gt;"",C132,"")</f>
        <v>Li Sam</v>
      </c>
      <c r="D140" s="139" t="str">
        <f>IF(G131&gt;"",G131,"")</f>
        <v>Jokinen Paul</v>
      </c>
      <c r="E140" s="140"/>
      <c r="F140" s="141"/>
      <c r="G140" s="141"/>
      <c r="H140" s="141"/>
      <c r="I140" s="141"/>
      <c r="J140" s="141"/>
      <c r="K140" s="142">
        <f>IF(ISBLANK(F140),"",COUNTIF(F140:J140,"&gt;=0"))</f>
      </c>
      <c r="L140" s="143">
        <f>IF(ISBLANK(F140),"",(IF(LEFT(F140,1)="-",1,0)+IF(LEFT(G140,1)="-",1,0)+IF(LEFT(H140,1)="-",1,0)+IF(LEFT(I140,1)="-",1,0)+IF(LEFT(J140,1)="-",1,0)))</f>
      </c>
      <c r="M140" s="144">
        <f t="shared" si="5"/>
      </c>
      <c r="N140" s="144">
        <f t="shared" si="5"/>
      </c>
    </row>
    <row r="141" spans="2:14" ht="15">
      <c r="B141" s="130"/>
      <c r="C141" s="107"/>
      <c r="D141" s="107"/>
      <c r="E141" s="107"/>
      <c r="F141" s="107"/>
      <c r="G141" s="107"/>
      <c r="H141" s="107"/>
      <c r="I141" s="215" t="s">
        <v>187</v>
      </c>
      <c r="J141" s="215"/>
      <c r="K141" s="145">
        <f>SUM(K136:K140)</f>
        <v>9</v>
      </c>
      <c r="L141" s="145">
        <f>SUM(L136:L140)</f>
        <v>7</v>
      </c>
      <c r="M141" s="145">
        <f>SUM(M136:M140)</f>
        <v>3</v>
      </c>
      <c r="N141" s="145">
        <f>SUM(N136:N140)</f>
        <v>1</v>
      </c>
    </row>
    <row r="142" spans="2:14" ht="15">
      <c r="B142" s="146" t="s">
        <v>188</v>
      </c>
      <c r="C142" s="107"/>
      <c r="D142" s="107"/>
      <c r="E142" s="107"/>
      <c r="F142" s="107"/>
      <c r="G142" s="107"/>
      <c r="H142" s="107"/>
      <c r="I142" s="107"/>
      <c r="J142" s="107"/>
      <c r="K142" s="107"/>
      <c r="L142" s="107"/>
      <c r="M142" s="107"/>
      <c r="N142" s="147"/>
    </row>
    <row r="143" spans="2:14" ht="15">
      <c r="B143" s="148" t="s">
        <v>189</v>
      </c>
      <c r="C143" s="149"/>
      <c r="D143" s="149" t="s">
        <v>190</v>
      </c>
      <c r="E143" s="105"/>
      <c r="F143" s="149"/>
      <c r="G143" s="149" t="s">
        <v>27</v>
      </c>
      <c r="H143" s="105"/>
      <c r="I143" s="149"/>
      <c r="J143" s="150" t="s">
        <v>191</v>
      </c>
      <c r="K143" s="112"/>
      <c r="L143" s="107"/>
      <c r="M143" s="107"/>
      <c r="N143" s="147"/>
    </row>
    <row r="144" spans="2:14" ht="18.75" thickBot="1">
      <c r="B144" s="130"/>
      <c r="C144" s="107"/>
      <c r="D144" s="107"/>
      <c r="E144" s="107"/>
      <c r="F144" s="107"/>
      <c r="G144" s="107"/>
      <c r="H144" s="107"/>
      <c r="I144" s="107"/>
      <c r="J144" s="216" t="str">
        <f>IF(M141=3,C130,IF(N141=3,G130,""))</f>
        <v>PT_Espoo 2</v>
      </c>
      <c r="K144" s="216"/>
      <c r="L144" s="216"/>
      <c r="M144" s="216"/>
      <c r="N144" s="216"/>
    </row>
    <row r="145" spans="2:14" ht="18.75" thickBot="1">
      <c r="B145" s="151"/>
      <c r="C145" s="152"/>
      <c r="D145" s="152"/>
      <c r="E145" s="152"/>
      <c r="F145" s="152"/>
      <c r="G145" s="152"/>
      <c r="H145" s="152"/>
      <c r="I145" s="152"/>
      <c r="J145" s="153"/>
      <c r="K145" s="153"/>
      <c r="L145" s="153"/>
      <c r="M145" s="153"/>
      <c r="N145" s="154"/>
    </row>
    <row r="146" ht="13.5" thickTop="1"/>
  </sheetData>
  <sheetProtection/>
  <mergeCells count="120">
    <mergeCell ref="J144:N144"/>
    <mergeCell ref="C132:D132"/>
    <mergeCell ref="G132:N132"/>
    <mergeCell ref="C133:D133"/>
    <mergeCell ref="G133:N133"/>
    <mergeCell ref="K135:L135"/>
    <mergeCell ref="I141:J141"/>
    <mergeCell ref="F128:G128"/>
    <mergeCell ref="H128:J128"/>
    <mergeCell ref="L128:N128"/>
    <mergeCell ref="C130:D130"/>
    <mergeCell ref="G130:N130"/>
    <mergeCell ref="C131:D131"/>
    <mergeCell ref="G131:N131"/>
    <mergeCell ref="J120:N120"/>
    <mergeCell ref="F125:G125"/>
    <mergeCell ref="H125:N125"/>
    <mergeCell ref="F126:G126"/>
    <mergeCell ref="H126:N126"/>
    <mergeCell ref="F127:G127"/>
    <mergeCell ref="H127:N127"/>
    <mergeCell ref="C108:D108"/>
    <mergeCell ref="G108:N108"/>
    <mergeCell ref="C109:D109"/>
    <mergeCell ref="G109:N109"/>
    <mergeCell ref="K111:L111"/>
    <mergeCell ref="I117:J117"/>
    <mergeCell ref="F104:G104"/>
    <mergeCell ref="H104:J104"/>
    <mergeCell ref="L104:N104"/>
    <mergeCell ref="C106:D106"/>
    <mergeCell ref="G106:N106"/>
    <mergeCell ref="C107:D107"/>
    <mergeCell ref="G107:N107"/>
    <mergeCell ref="J96:N96"/>
    <mergeCell ref="F101:G101"/>
    <mergeCell ref="H101:N101"/>
    <mergeCell ref="F102:G102"/>
    <mergeCell ref="H102:N102"/>
    <mergeCell ref="F103:G103"/>
    <mergeCell ref="H103:N103"/>
    <mergeCell ref="C84:D84"/>
    <mergeCell ref="G84:N84"/>
    <mergeCell ref="C85:D85"/>
    <mergeCell ref="G85:N85"/>
    <mergeCell ref="K87:L87"/>
    <mergeCell ref="I93:J93"/>
    <mergeCell ref="F80:G80"/>
    <mergeCell ref="H80:J80"/>
    <mergeCell ref="L80:N80"/>
    <mergeCell ref="C82:D82"/>
    <mergeCell ref="G82:N82"/>
    <mergeCell ref="C83:D83"/>
    <mergeCell ref="G83:N83"/>
    <mergeCell ref="J71:N71"/>
    <mergeCell ref="F77:G77"/>
    <mergeCell ref="H77:N77"/>
    <mergeCell ref="F78:G78"/>
    <mergeCell ref="H78:N78"/>
    <mergeCell ref="F79:G79"/>
    <mergeCell ref="H79:N79"/>
    <mergeCell ref="C59:D59"/>
    <mergeCell ref="G59:N59"/>
    <mergeCell ref="C60:D60"/>
    <mergeCell ref="G60:N60"/>
    <mergeCell ref="K62:L62"/>
    <mergeCell ref="I68:J68"/>
    <mergeCell ref="F55:G55"/>
    <mergeCell ref="H55:J55"/>
    <mergeCell ref="L55:N55"/>
    <mergeCell ref="C57:D57"/>
    <mergeCell ref="G57:N57"/>
    <mergeCell ref="C58:D58"/>
    <mergeCell ref="G58:N58"/>
    <mergeCell ref="J47:N47"/>
    <mergeCell ref="F52:G52"/>
    <mergeCell ref="H52:N52"/>
    <mergeCell ref="F53:G53"/>
    <mergeCell ref="H53:N53"/>
    <mergeCell ref="F54:G54"/>
    <mergeCell ref="H54:N54"/>
    <mergeCell ref="C35:D35"/>
    <mergeCell ref="G35:N35"/>
    <mergeCell ref="C36:D36"/>
    <mergeCell ref="G36:N36"/>
    <mergeCell ref="K38:L38"/>
    <mergeCell ref="I44:J44"/>
    <mergeCell ref="F31:G31"/>
    <mergeCell ref="H31:J31"/>
    <mergeCell ref="L31:N31"/>
    <mergeCell ref="C33:D33"/>
    <mergeCell ref="G33:N33"/>
    <mergeCell ref="C34:D34"/>
    <mergeCell ref="G34:N34"/>
    <mergeCell ref="J23:N23"/>
    <mergeCell ref="F28:G28"/>
    <mergeCell ref="H28:N28"/>
    <mergeCell ref="F29:G29"/>
    <mergeCell ref="H29:N29"/>
    <mergeCell ref="F30:G30"/>
    <mergeCell ref="H30:N30"/>
    <mergeCell ref="C11:D11"/>
    <mergeCell ref="G11:N11"/>
    <mergeCell ref="C12:D12"/>
    <mergeCell ref="G12:N12"/>
    <mergeCell ref="K14:L14"/>
    <mergeCell ref="I20:J20"/>
    <mergeCell ref="F7:G7"/>
    <mergeCell ref="H7:J7"/>
    <mergeCell ref="L7:N7"/>
    <mergeCell ref="C9:D9"/>
    <mergeCell ref="G9:N9"/>
    <mergeCell ref="C10:D10"/>
    <mergeCell ref="G10:N10"/>
    <mergeCell ref="F4:G4"/>
    <mergeCell ref="H4:N4"/>
    <mergeCell ref="F5:G5"/>
    <mergeCell ref="H5:N5"/>
    <mergeCell ref="F6:G6"/>
    <mergeCell ref="H6:N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G19"/>
  <sheetViews>
    <sheetView zoomScalePageLayoutView="0" workbookViewId="0" topLeftCell="A1">
      <selection activeCell="C7" sqref="C7"/>
    </sheetView>
  </sheetViews>
  <sheetFormatPr defaultColWidth="11.57421875" defaultRowHeight="12.75"/>
  <cols>
    <col min="1" max="1" width="5.421875" style="0" customWidth="1"/>
    <col min="2" max="2" width="8.00390625" style="0" customWidth="1"/>
    <col min="3" max="3" width="14.8515625" style="0" customWidth="1"/>
    <col min="4" max="4" width="13.8515625" style="0" customWidth="1"/>
    <col min="5" max="5" width="14.57421875" style="0" customWidth="1"/>
  </cols>
  <sheetData>
    <row r="2" spans="1:7" ht="18">
      <c r="A2" s="1"/>
      <c r="B2" s="2" t="s">
        <v>127</v>
      </c>
      <c r="C2" s="3"/>
      <c r="D2" s="3"/>
      <c r="E2" s="4"/>
      <c r="F2" s="5"/>
      <c r="G2" s="6"/>
    </row>
    <row r="3" spans="1:7" ht="15">
      <c r="A3" s="1"/>
      <c r="B3" s="8" t="s">
        <v>118</v>
      </c>
      <c r="C3" s="7"/>
      <c r="D3" s="7"/>
      <c r="E3" s="9"/>
      <c r="F3" s="5"/>
      <c r="G3" s="6"/>
    </row>
    <row r="4" spans="1:7" ht="15">
      <c r="A4" s="1"/>
      <c r="B4" s="39" t="s">
        <v>128</v>
      </c>
      <c r="C4" s="12"/>
      <c r="D4" s="12"/>
      <c r="E4" s="13"/>
      <c r="F4" s="5"/>
      <c r="G4" s="6"/>
    </row>
    <row r="5" spans="1:7" ht="12.75">
      <c r="A5" s="14"/>
      <c r="B5" s="15"/>
      <c r="C5" s="15"/>
      <c r="D5" s="15"/>
      <c r="E5" s="24"/>
      <c r="F5" s="6"/>
      <c r="G5" s="6"/>
    </row>
    <row r="6" spans="1:7" ht="12.75">
      <c r="A6" s="25"/>
      <c r="B6" s="25" t="s">
        <v>2</v>
      </c>
      <c r="C6" s="25" t="s">
        <v>55</v>
      </c>
      <c r="D6" s="25" t="s">
        <v>4</v>
      </c>
      <c r="E6" s="5" t="s">
        <v>84</v>
      </c>
      <c r="F6" s="6"/>
      <c r="G6" s="6"/>
    </row>
    <row r="7" spans="1:7" ht="12.75">
      <c r="A7" s="26">
        <v>1</v>
      </c>
      <c r="B7" s="32">
        <v>6642</v>
      </c>
      <c r="C7" s="26" t="s">
        <v>85</v>
      </c>
      <c r="D7" s="26" t="s">
        <v>11</v>
      </c>
      <c r="E7" s="27" t="s">
        <v>85</v>
      </c>
      <c r="F7" s="6"/>
      <c r="G7" s="6"/>
    </row>
    <row r="8" spans="1:7" ht="12.75">
      <c r="A8" s="26">
        <v>2</v>
      </c>
      <c r="B8" s="26"/>
      <c r="C8" s="26" t="s">
        <v>68</v>
      </c>
      <c r="D8" s="26" t="s">
        <v>17</v>
      </c>
      <c r="E8" s="28" t="s">
        <v>209</v>
      </c>
      <c r="F8" s="27" t="s">
        <v>85</v>
      </c>
      <c r="G8" s="6"/>
    </row>
    <row r="9" spans="1:7" ht="12.75">
      <c r="A9" s="25">
        <v>3</v>
      </c>
      <c r="B9" s="25"/>
      <c r="C9" s="25" t="s">
        <v>212</v>
      </c>
      <c r="D9" s="25" t="s">
        <v>213</v>
      </c>
      <c r="E9" s="27" t="s">
        <v>88</v>
      </c>
      <c r="F9" s="29" t="s">
        <v>211</v>
      </c>
      <c r="G9" s="34"/>
    </row>
    <row r="10" spans="1:7" ht="12.75">
      <c r="A10" s="25">
        <v>4</v>
      </c>
      <c r="B10" s="40">
        <v>6265</v>
      </c>
      <c r="C10" s="36" t="s">
        <v>88</v>
      </c>
      <c r="D10" s="25" t="s">
        <v>17</v>
      </c>
      <c r="E10" s="29" t="s">
        <v>216</v>
      </c>
      <c r="F10" s="6"/>
      <c r="G10" s="34"/>
    </row>
    <row r="11" spans="1:7" ht="12.75">
      <c r="A11" s="34"/>
      <c r="B11" s="34"/>
      <c r="C11" s="34"/>
      <c r="D11" s="34"/>
      <c r="E11" s="34"/>
      <c r="F11" s="34"/>
      <c r="G11" s="34"/>
    </row>
    <row r="12" ht="12.75">
      <c r="C12" t="s">
        <v>129</v>
      </c>
    </row>
    <row r="13" ht="12.75">
      <c r="B13" t="s">
        <v>96</v>
      </c>
    </row>
    <row r="14" spans="2:3" ht="12.75">
      <c r="B14" s="41">
        <v>6642</v>
      </c>
      <c r="C14" s="10" t="s">
        <v>85</v>
      </c>
    </row>
    <row r="15" spans="2:3" ht="12.75">
      <c r="B15" s="41">
        <v>6265</v>
      </c>
      <c r="C15" s="10" t="s">
        <v>88</v>
      </c>
    </row>
    <row r="17" ht="12.75">
      <c r="B17" t="s">
        <v>61</v>
      </c>
    </row>
    <row r="18" ht="12.75">
      <c r="B18" t="s">
        <v>130</v>
      </c>
    </row>
    <row r="19" ht="12.75">
      <c r="B19" t="s">
        <v>131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Roman,Normaali"&amp;12&amp;A</oddHeader>
    <oddFooter>&amp;C&amp;"Times New Roman,Normaali"&amp;12Sivu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B4:O72"/>
  <sheetViews>
    <sheetView zoomScalePageLayoutView="0" workbookViewId="0" topLeftCell="A1">
      <selection activeCell="B2" sqref="B2"/>
    </sheetView>
  </sheetViews>
  <sheetFormatPr defaultColWidth="9.140625" defaultRowHeight="12.75"/>
  <cols>
    <col min="3" max="4" width="20.8515625" style="0" customWidth="1"/>
    <col min="5" max="5" width="4.7109375" style="0" customWidth="1"/>
    <col min="6" max="14" width="6.8515625" style="0" customWidth="1"/>
  </cols>
  <sheetData>
    <row r="3" ht="13.5" thickBot="1"/>
    <row r="4" spans="2:14" ht="16.5" thickTop="1">
      <c r="B4" s="101"/>
      <c r="C4" s="102"/>
      <c r="D4" s="103"/>
      <c r="E4" s="103"/>
      <c r="F4" s="195" t="s">
        <v>164</v>
      </c>
      <c r="G4" s="195"/>
      <c r="H4" s="196"/>
      <c r="I4" s="196"/>
      <c r="J4" s="196"/>
      <c r="K4" s="196"/>
      <c r="L4" s="196"/>
      <c r="M4" s="196"/>
      <c r="N4" s="196"/>
    </row>
    <row r="5" spans="2:14" ht="15.75">
      <c r="B5" s="104"/>
      <c r="C5" s="105"/>
      <c r="D5" s="106"/>
      <c r="E5" s="107"/>
      <c r="F5" s="197" t="s">
        <v>166</v>
      </c>
      <c r="G5" s="197"/>
      <c r="H5" s="198"/>
      <c r="I5" s="198"/>
      <c r="J5" s="198"/>
      <c r="K5" s="198"/>
      <c r="L5" s="198"/>
      <c r="M5" s="198"/>
      <c r="N5" s="198"/>
    </row>
    <row r="6" spans="2:14" ht="15.75">
      <c r="B6" s="108"/>
      <c r="C6" s="109"/>
      <c r="D6" s="107"/>
      <c r="E6" s="107"/>
      <c r="F6" s="199" t="s">
        <v>168</v>
      </c>
      <c r="G6" s="199"/>
      <c r="H6" s="200"/>
      <c r="I6" s="200"/>
      <c r="J6" s="200"/>
      <c r="K6" s="200"/>
      <c r="L6" s="200"/>
      <c r="M6" s="200"/>
      <c r="N6" s="200"/>
    </row>
    <row r="7" spans="2:14" ht="21" thickBot="1">
      <c r="B7" s="110"/>
      <c r="C7" s="111" t="s">
        <v>165</v>
      </c>
      <c r="D7" s="112"/>
      <c r="E7" s="107"/>
      <c r="F7" s="201" t="s">
        <v>192</v>
      </c>
      <c r="G7" s="201"/>
      <c r="H7" s="202"/>
      <c r="I7" s="202"/>
      <c r="J7" s="202"/>
      <c r="K7" s="113" t="s">
        <v>193</v>
      </c>
      <c r="L7" s="203"/>
      <c r="M7" s="203"/>
      <c r="N7" s="203"/>
    </row>
    <row r="8" spans="2:14" ht="15.75" thickTop="1">
      <c r="B8" s="114"/>
      <c r="C8" s="115"/>
      <c r="D8" s="107"/>
      <c r="E8" s="107"/>
      <c r="F8" s="116"/>
      <c r="G8" s="115"/>
      <c r="H8" s="115"/>
      <c r="I8" s="117"/>
      <c r="J8" s="118"/>
      <c r="K8" s="119"/>
      <c r="L8" s="119"/>
      <c r="M8" s="119"/>
      <c r="N8" s="120"/>
    </row>
    <row r="9" spans="2:14" ht="16.5" thickBot="1">
      <c r="B9" s="121" t="s">
        <v>171</v>
      </c>
      <c r="C9" s="204" t="s">
        <v>85</v>
      </c>
      <c r="D9" s="204"/>
      <c r="E9" s="122"/>
      <c r="F9" s="123" t="s">
        <v>172</v>
      </c>
      <c r="G9" s="205" t="s">
        <v>68</v>
      </c>
      <c r="H9" s="205"/>
      <c r="I9" s="205"/>
      <c r="J9" s="205"/>
      <c r="K9" s="205"/>
      <c r="L9" s="205"/>
      <c r="M9" s="205"/>
      <c r="N9" s="205"/>
    </row>
    <row r="10" spans="2:14" ht="12.75">
      <c r="B10" s="124" t="s">
        <v>173</v>
      </c>
      <c r="C10" s="206" t="s">
        <v>214</v>
      </c>
      <c r="D10" s="207"/>
      <c r="E10" s="125"/>
      <c r="F10" s="126" t="s">
        <v>174</v>
      </c>
      <c r="G10" s="208" t="s">
        <v>101</v>
      </c>
      <c r="H10" s="209"/>
      <c r="I10" s="209"/>
      <c r="J10" s="209"/>
      <c r="K10" s="209"/>
      <c r="L10" s="209"/>
      <c r="M10" s="209"/>
      <c r="N10" s="209"/>
    </row>
    <row r="11" spans="2:14" ht="12.75">
      <c r="B11" s="127" t="s">
        <v>175</v>
      </c>
      <c r="C11" s="210" t="s">
        <v>215</v>
      </c>
      <c r="D11" s="211"/>
      <c r="E11" s="125"/>
      <c r="F11" s="128" t="s">
        <v>176</v>
      </c>
      <c r="G11" s="212" t="s">
        <v>114</v>
      </c>
      <c r="H11" s="213"/>
      <c r="I11" s="213"/>
      <c r="J11" s="213"/>
      <c r="K11" s="213"/>
      <c r="L11" s="213"/>
      <c r="M11" s="213"/>
      <c r="N11" s="213"/>
    </row>
    <row r="12" spans="2:14" ht="12.75">
      <c r="B12" s="127" t="s">
        <v>194</v>
      </c>
      <c r="C12" s="210" t="s">
        <v>98</v>
      </c>
      <c r="D12" s="211"/>
      <c r="E12" s="125"/>
      <c r="F12" s="129" t="s">
        <v>195</v>
      </c>
      <c r="G12" s="212" t="s">
        <v>35</v>
      </c>
      <c r="H12" s="213"/>
      <c r="I12" s="213"/>
      <c r="J12" s="213"/>
      <c r="K12" s="213"/>
      <c r="L12" s="213"/>
      <c r="M12" s="213"/>
      <c r="N12" s="213"/>
    </row>
    <row r="13" spans="2:14" ht="15.75">
      <c r="B13" s="130"/>
      <c r="C13" s="107"/>
      <c r="D13" s="107"/>
      <c r="E13" s="107"/>
      <c r="F13" s="116"/>
      <c r="G13" s="131"/>
      <c r="H13" s="131"/>
      <c r="I13" s="131"/>
      <c r="J13" s="107"/>
      <c r="K13" s="107"/>
      <c r="L13" s="107"/>
      <c r="M13" s="132"/>
      <c r="N13" s="133"/>
    </row>
    <row r="14" spans="2:15" ht="15">
      <c r="B14" s="134" t="s">
        <v>179</v>
      </c>
      <c r="C14" s="107"/>
      <c r="D14" s="107"/>
      <c r="E14" s="107"/>
      <c r="F14" s="135">
        <v>1</v>
      </c>
      <c r="G14" s="135">
        <v>2</v>
      </c>
      <c r="H14" s="135">
        <v>3</v>
      </c>
      <c r="I14" s="135">
        <v>4</v>
      </c>
      <c r="J14" s="135">
        <v>5</v>
      </c>
      <c r="K14" s="214" t="s">
        <v>6</v>
      </c>
      <c r="L14" s="214"/>
      <c r="M14" s="135" t="s">
        <v>180</v>
      </c>
      <c r="N14" s="136" t="s">
        <v>181</v>
      </c>
      <c r="O14" s="137" t="s">
        <v>196</v>
      </c>
    </row>
    <row r="15" spans="2:15" ht="12.75">
      <c r="B15" s="138" t="s">
        <v>182</v>
      </c>
      <c r="C15" s="139" t="str">
        <f>IF(C10&gt;"",C10,"")</f>
        <v>Flemming Veikka</v>
      </c>
      <c r="D15" s="139" t="str">
        <f>IF(G10&gt;"",G10,"")</f>
        <v>Li Sam</v>
      </c>
      <c r="E15" s="140"/>
      <c r="F15" s="141">
        <v>3</v>
      </c>
      <c r="G15" s="141">
        <v>6</v>
      </c>
      <c r="H15" s="141">
        <v>7</v>
      </c>
      <c r="I15" s="141"/>
      <c r="J15" s="141"/>
      <c r="K15" s="142">
        <f>IF(ISBLANK(F15),"",COUNTIF(F15:J15,"&gt;=0"))</f>
        <v>3</v>
      </c>
      <c r="L15" s="143">
        <f>IF(ISBLANK(F15),"",(IF(LEFT(F15,1)="-",1,0)+IF(LEFT(G15,1)="-",1,0)+IF(LEFT(H15,1)="-",1,0)+IF(LEFT(I15,1)="-",1,0)+IF(LEFT(J15,1)="-",1,0)))</f>
        <v>0</v>
      </c>
      <c r="M15" s="144">
        <f aca="true" t="shared" si="0" ref="M15:N19">IF(K15=3,1,"")</f>
        <v>1</v>
      </c>
      <c r="N15" s="144">
        <f t="shared" si="0"/>
      </c>
      <c r="O15" t="s">
        <v>197</v>
      </c>
    </row>
    <row r="16" spans="2:15" ht="12.75">
      <c r="B16" s="138" t="s">
        <v>183</v>
      </c>
      <c r="C16" s="139" t="str">
        <f>IF(C11&gt;"",C11,"")</f>
        <v>Naumi Alex</v>
      </c>
      <c r="D16" s="139" t="str">
        <f>IF(G11&gt;"",G11,"")</f>
        <v>Räsänen Aleksi</v>
      </c>
      <c r="E16" s="140"/>
      <c r="F16" s="141">
        <v>7</v>
      </c>
      <c r="G16" s="141">
        <v>3</v>
      </c>
      <c r="H16" s="141">
        <v>4</v>
      </c>
      <c r="I16" s="141"/>
      <c r="J16" s="141"/>
      <c r="K16" s="142">
        <f>IF(ISBLANK(F16),"",COUNTIF(F16:J16,"&gt;=0"))</f>
        <v>3</v>
      </c>
      <c r="L16" s="143">
        <f>IF(ISBLANK(F16),"",(IF(LEFT(F16,1)="-",1,0)+IF(LEFT(G16,1)="-",1,0)+IF(LEFT(H16,1)="-",1,0)+IF(LEFT(I16,1)="-",1,0)+IF(LEFT(J16,1)="-",1,0)))</f>
        <v>0</v>
      </c>
      <c r="M16" s="144">
        <f t="shared" si="0"/>
        <v>1</v>
      </c>
      <c r="N16" s="144">
        <f t="shared" si="0"/>
      </c>
      <c r="O16" t="s">
        <v>198</v>
      </c>
    </row>
    <row r="17" spans="2:14" ht="12.75">
      <c r="B17" s="138" t="s">
        <v>199</v>
      </c>
      <c r="C17" s="139" t="str">
        <f>IF(C12&gt;"",C12,"")</f>
        <v>Kanasuo Esa</v>
      </c>
      <c r="D17" s="139" t="str">
        <f>IF(G12&gt;"",G12,"")</f>
        <v>Rahikainen Joni</v>
      </c>
      <c r="E17" s="140"/>
      <c r="F17" s="141">
        <v>-9</v>
      </c>
      <c r="G17" s="141">
        <v>7</v>
      </c>
      <c r="H17" s="141">
        <v>8</v>
      </c>
      <c r="I17" s="141">
        <v>7</v>
      </c>
      <c r="J17" s="141"/>
      <c r="K17" s="142">
        <f>IF(ISBLANK(F17),"",COUNTIF(F17:J17,"&gt;=0"))</f>
        <v>3</v>
      </c>
      <c r="L17" s="143">
        <f>IF(ISBLANK(F17),"",(IF(LEFT(F17,1)="-",1,0)+IF(LEFT(G17,1)="-",1,0)+IF(LEFT(H17,1)="-",1,0)+IF(LEFT(I17,1)="-",1,0)+IF(LEFT(J17,1)="-",1,0)))</f>
        <v>1</v>
      </c>
      <c r="M17" s="144">
        <f t="shared" si="0"/>
        <v>1</v>
      </c>
      <c r="N17" s="144">
        <f t="shared" si="0"/>
      </c>
    </row>
    <row r="18" spans="2:14" ht="12.75">
      <c r="B18" s="138" t="s">
        <v>185</v>
      </c>
      <c r="C18" s="139" t="str">
        <f>IF(C10&gt;"",C10,"")</f>
        <v>Flemming Veikka</v>
      </c>
      <c r="D18" s="139" t="str">
        <f>IF(G11&gt;"",G11,"")</f>
        <v>Räsänen Aleksi</v>
      </c>
      <c r="E18" s="140"/>
      <c r="F18" s="141"/>
      <c r="G18" s="141"/>
      <c r="H18" s="141"/>
      <c r="I18" s="141"/>
      <c r="J18" s="141"/>
      <c r="K18" s="142">
        <f>IF(ISBLANK(F18),"",COUNTIF(F18:J18,"&gt;=0"))</f>
      </c>
      <c r="L18" s="143">
        <f>IF(ISBLANK(F18),"",(IF(LEFT(F18,1)="-",1,0)+IF(LEFT(G18,1)="-",1,0)+IF(LEFT(H18,1)="-",1,0)+IF(LEFT(I18,1)="-",1,0)+IF(LEFT(J18,1)="-",1,0)))</f>
      </c>
      <c r="M18" s="144">
        <f t="shared" si="0"/>
      </c>
      <c r="N18" s="144">
        <f t="shared" si="0"/>
      </c>
    </row>
    <row r="19" spans="2:14" ht="12.75">
      <c r="B19" s="138" t="s">
        <v>186</v>
      </c>
      <c r="C19" s="139" t="str">
        <f>IF(C11&gt;"",C11,"")</f>
        <v>Naumi Alex</v>
      </c>
      <c r="D19" s="139" t="str">
        <f>IF(G10&gt;"",G10,"")</f>
        <v>Li Sam</v>
      </c>
      <c r="E19" s="140"/>
      <c r="F19" s="141"/>
      <c r="G19" s="141"/>
      <c r="H19" s="141"/>
      <c r="I19" s="141"/>
      <c r="J19" s="141"/>
      <c r="K19" s="142">
        <f>IF(ISBLANK(F19),"",COUNTIF(F19:J19,"&gt;=0"))</f>
      </c>
      <c r="L19" s="143">
        <f>IF(ISBLANK(F19),"",(IF(LEFT(F19,1)="-",1,0)+IF(LEFT(G19,1)="-",1,0)+IF(LEFT(H19,1)="-",1,0)+IF(LEFT(I19,1)="-",1,0)+IF(LEFT(J19,1)="-",1,0)))</f>
      </c>
      <c r="M19" s="144">
        <f t="shared" si="0"/>
      </c>
      <c r="N19" s="144">
        <f t="shared" si="0"/>
      </c>
    </row>
    <row r="20" spans="2:14" ht="15">
      <c r="B20" s="130"/>
      <c r="C20" s="107"/>
      <c r="D20" s="107"/>
      <c r="E20" s="107"/>
      <c r="F20" s="107"/>
      <c r="G20" s="107"/>
      <c r="H20" s="107"/>
      <c r="I20" s="215" t="s">
        <v>187</v>
      </c>
      <c r="J20" s="215"/>
      <c r="K20" s="145">
        <f>SUM(K15:K19)</f>
        <v>9</v>
      </c>
      <c r="L20" s="145">
        <f>SUM(L15:L19)</f>
        <v>1</v>
      </c>
      <c r="M20" s="145">
        <f>SUM(M15:M19)</f>
        <v>3</v>
      </c>
      <c r="N20" s="145">
        <f>SUM(N15:N19)</f>
        <v>0</v>
      </c>
    </row>
    <row r="21" spans="2:14" ht="15">
      <c r="B21" s="146" t="s">
        <v>188</v>
      </c>
      <c r="C21" s="107"/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47"/>
    </row>
    <row r="22" spans="2:14" ht="15">
      <c r="B22" s="148" t="s">
        <v>189</v>
      </c>
      <c r="C22" s="149"/>
      <c r="D22" s="149" t="s">
        <v>190</v>
      </c>
      <c r="E22" s="105"/>
      <c r="F22" s="149"/>
      <c r="G22" s="149" t="s">
        <v>27</v>
      </c>
      <c r="H22" s="105"/>
      <c r="I22" s="149"/>
      <c r="J22" s="150" t="s">
        <v>191</v>
      </c>
      <c r="K22" s="112"/>
      <c r="L22" s="107"/>
      <c r="M22" s="107"/>
      <c r="N22" s="147"/>
    </row>
    <row r="23" spans="2:14" ht="18.75" thickBot="1">
      <c r="B23" s="130"/>
      <c r="C23" s="107"/>
      <c r="D23" s="107"/>
      <c r="E23" s="107"/>
      <c r="F23" s="107"/>
      <c r="G23" s="107"/>
      <c r="H23" s="107"/>
      <c r="I23" s="107"/>
      <c r="J23" s="216" t="str">
        <f>IF(M20=3,C9,IF(N20=3,G9,""))</f>
        <v>KoKa 1</v>
      </c>
      <c r="K23" s="216"/>
      <c r="L23" s="216"/>
      <c r="M23" s="216"/>
      <c r="N23" s="216"/>
    </row>
    <row r="24" spans="2:14" ht="18.75" thickBot="1">
      <c r="B24" s="151"/>
      <c r="C24" s="152"/>
      <c r="D24" s="152"/>
      <c r="E24" s="152"/>
      <c r="F24" s="152"/>
      <c r="G24" s="152"/>
      <c r="H24" s="152"/>
      <c r="I24" s="152"/>
      <c r="J24" s="153"/>
      <c r="K24" s="153"/>
      <c r="L24" s="153"/>
      <c r="M24" s="153"/>
      <c r="N24" s="154"/>
    </row>
    <row r="25" ht="13.5" thickTop="1"/>
    <row r="27" ht="13.5" thickBot="1"/>
    <row r="28" spans="2:14" ht="16.5" thickTop="1">
      <c r="B28" s="101"/>
      <c r="C28" s="102"/>
      <c r="D28" s="103"/>
      <c r="E28" s="103"/>
      <c r="F28" s="195" t="s">
        <v>164</v>
      </c>
      <c r="G28" s="195"/>
      <c r="H28" s="196"/>
      <c r="I28" s="196"/>
      <c r="J28" s="196"/>
      <c r="K28" s="196"/>
      <c r="L28" s="196"/>
      <c r="M28" s="196"/>
      <c r="N28" s="196"/>
    </row>
    <row r="29" spans="2:14" ht="15.75">
      <c r="B29" s="104"/>
      <c r="C29" s="105"/>
      <c r="D29" s="106"/>
      <c r="E29" s="107"/>
      <c r="F29" s="197" t="s">
        <v>166</v>
      </c>
      <c r="G29" s="197"/>
      <c r="H29" s="198"/>
      <c r="I29" s="198"/>
      <c r="J29" s="198"/>
      <c r="K29" s="198"/>
      <c r="L29" s="198"/>
      <c r="M29" s="198"/>
      <c r="N29" s="198"/>
    </row>
    <row r="30" spans="2:14" ht="15.75">
      <c r="B30" s="108"/>
      <c r="C30" s="109"/>
      <c r="D30" s="107"/>
      <c r="E30" s="107"/>
      <c r="F30" s="199" t="s">
        <v>168</v>
      </c>
      <c r="G30" s="199"/>
      <c r="H30" s="200"/>
      <c r="I30" s="200"/>
      <c r="J30" s="200"/>
      <c r="K30" s="200"/>
      <c r="L30" s="200"/>
      <c r="M30" s="200"/>
      <c r="N30" s="200"/>
    </row>
    <row r="31" spans="2:14" ht="21" thickBot="1">
      <c r="B31" s="110"/>
      <c r="C31" s="111" t="s">
        <v>165</v>
      </c>
      <c r="D31" s="112"/>
      <c r="E31" s="107"/>
      <c r="F31" s="201" t="s">
        <v>192</v>
      </c>
      <c r="G31" s="201"/>
      <c r="H31" s="202"/>
      <c r="I31" s="202"/>
      <c r="J31" s="202"/>
      <c r="K31" s="113" t="s">
        <v>193</v>
      </c>
      <c r="L31" s="203"/>
      <c r="M31" s="203"/>
      <c r="N31" s="203"/>
    </row>
    <row r="32" spans="2:14" ht="15.75" thickTop="1">
      <c r="B32" s="114"/>
      <c r="C32" s="115"/>
      <c r="D32" s="107"/>
      <c r="E32" s="107"/>
      <c r="F32" s="116"/>
      <c r="G32" s="115"/>
      <c r="H32" s="115"/>
      <c r="I32" s="117"/>
      <c r="J32" s="118"/>
      <c r="K32" s="119"/>
      <c r="L32" s="119"/>
      <c r="M32" s="119"/>
      <c r="N32" s="120"/>
    </row>
    <row r="33" spans="2:14" ht="16.5" thickBot="1">
      <c r="B33" s="121" t="s">
        <v>171</v>
      </c>
      <c r="C33" s="204" t="s">
        <v>88</v>
      </c>
      <c r="D33" s="204"/>
      <c r="E33" s="122"/>
      <c r="F33" s="123" t="s">
        <v>172</v>
      </c>
      <c r="G33" s="205" t="s">
        <v>212</v>
      </c>
      <c r="H33" s="205"/>
      <c r="I33" s="205"/>
      <c r="J33" s="205"/>
      <c r="K33" s="205"/>
      <c r="L33" s="205"/>
      <c r="M33" s="205"/>
      <c r="N33" s="205"/>
    </row>
    <row r="34" spans="2:14" ht="12.75">
      <c r="B34" s="124" t="s">
        <v>173</v>
      </c>
      <c r="C34" s="206" t="s">
        <v>228</v>
      </c>
      <c r="D34" s="207"/>
      <c r="E34" s="125"/>
      <c r="F34" s="126" t="s">
        <v>174</v>
      </c>
      <c r="G34" s="208" t="s">
        <v>100</v>
      </c>
      <c r="H34" s="209"/>
      <c r="I34" s="209"/>
      <c r="J34" s="209"/>
      <c r="K34" s="209"/>
      <c r="L34" s="209"/>
      <c r="M34" s="209"/>
      <c r="N34" s="209"/>
    </row>
    <row r="35" spans="2:14" ht="12.75">
      <c r="B35" s="127" t="s">
        <v>175</v>
      </c>
      <c r="C35" s="210" t="s">
        <v>229</v>
      </c>
      <c r="D35" s="211"/>
      <c r="E35" s="125"/>
      <c r="F35" s="128" t="s">
        <v>176</v>
      </c>
      <c r="G35" s="212" t="s">
        <v>200</v>
      </c>
      <c r="H35" s="213"/>
      <c r="I35" s="213"/>
      <c r="J35" s="213"/>
      <c r="K35" s="213"/>
      <c r="L35" s="213"/>
      <c r="M35" s="213"/>
      <c r="N35" s="213"/>
    </row>
    <row r="36" spans="2:14" ht="12.75">
      <c r="B36" s="127" t="s">
        <v>194</v>
      </c>
      <c r="C36" s="210" t="s">
        <v>97</v>
      </c>
      <c r="D36" s="211"/>
      <c r="E36" s="125"/>
      <c r="F36" s="129" t="s">
        <v>195</v>
      </c>
      <c r="G36" s="212" t="s">
        <v>109</v>
      </c>
      <c r="H36" s="213"/>
      <c r="I36" s="213"/>
      <c r="J36" s="213"/>
      <c r="K36" s="213"/>
      <c r="L36" s="213"/>
      <c r="M36" s="213"/>
      <c r="N36" s="213"/>
    </row>
    <row r="37" spans="2:14" ht="15.75">
      <c r="B37" s="130"/>
      <c r="C37" s="107"/>
      <c r="D37" s="107"/>
      <c r="E37" s="107"/>
      <c r="F37" s="116"/>
      <c r="G37" s="131"/>
      <c r="H37" s="131"/>
      <c r="I37" s="131"/>
      <c r="J37" s="107"/>
      <c r="K37" s="107"/>
      <c r="L37" s="107"/>
      <c r="M37" s="132"/>
      <c r="N37" s="133"/>
    </row>
    <row r="38" spans="2:15" ht="15">
      <c r="B38" s="134" t="s">
        <v>179</v>
      </c>
      <c r="C38" s="107"/>
      <c r="D38" s="107"/>
      <c r="E38" s="107"/>
      <c r="F38" s="135">
        <v>1</v>
      </c>
      <c r="G38" s="135">
        <v>2</v>
      </c>
      <c r="H38" s="135">
        <v>3</v>
      </c>
      <c r="I38" s="135">
        <v>4</v>
      </c>
      <c r="J38" s="135">
        <v>5</v>
      </c>
      <c r="K38" s="214" t="s">
        <v>6</v>
      </c>
      <c r="L38" s="214"/>
      <c r="M38" s="135" t="s">
        <v>180</v>
      </c>
      <c r="N38" s="136" t="s">
        <v>181</v>
      </c>
      <c r="O38" s="137" t="s">
        <v>196</v>
      </c>
    </row>
    <row r="39" spans="2:15" ht="12.75">
      <c r="B39" s="138" t="s">
        <v>182</v>
      </c>
      <c r="C39" s="139" t="str">
        <f>IF(C34&gt;"",C34,"")</f>
        <v>Ojala Matias</v>
      </c>
      <c r="D39" s="139" t="str">
        <f>IF(G34&gt;"",G34,"")</f>
        <v>Tuuttila Juhana</v>
      </c>
      <c r="E39" s="140"/>
      <c r="F39" s="141">
        <v>13</v>
      </c>
      <c r="G39" s="141">
        <v>4</v>
      </c>
      <c r="H39" s="141">
        <v>12</v>
      </c>
      <c r="I39" s="141"/>
      <c r="J39" s="141"/>
      <c r="K39" s="142">
        <f>IF(ISBLANK(F39),"",COUNTIF(F39:J39,"&gt;=0"))</f>
        <v>3</v>
      </c>
      <c r="L39" s="143">
        <f>IF(ISBLANK(F39),"",(IF(LEFT(F39,1)="-",1,0)+IF(LEFT(G39,1)="-",1,0)+IF(LEFT(H39,1)="-",1,0)+IF(LEFT(I39,1)="-",1,0)+IF(LEFT(J39,1)="-",1,0)))</f>
        <v>0</v>
      </c>
      <c r="M39" s="144">
        <f aca="true" t="shared" si="1" ref="M39:N43">IF(K39=3,1,"")</f>
        <v>1</v>
      </c>
      <c r="N39" s="144">
        <f t="shared" si="1"/>
      </c>
      <c r="O39" t="s">
        <v>197</v>
      </c>
    </row>
    <row r="40" spans="2:15" ht="12.75">
      <c r="B40" s="138" t="s">
        <v>183</v>
      </c>
      <c r="C40" s="139" t="str">
        <f>IF(C35&gt;"",C35,"")</f>
        <v>Pihkala Arttu</v>
      </c>
      <c r="D40" s="139" t="str">
        <f>IF(G35&gt;"",G35,"")</f>
        <v>Moradabbasi Pedram</v>
      </c>
      <c r="E40" s="140"/>
      <c r="F40" s="141">
        <v>-9</v>
      </c>
      <c r="G40" s="141">
        <v>-7</v>
      </c>
      <c r="H40" s="141">
        <v>9</v>
      </c>
      <c r="I40" s="141">
        <v>8</v>
      </c>
      <c r="J40" s="141">
        <v>-4</v>
      </c>
      <c r="K40" s="142">
        <f>IF(ISBLANK(F40),"",COUNTIF(F40:J40,"&gt;=0"))</f>
        <v>2</v>
      </c>
      <c r="L40" s="143">
        <f>IF(ISBLANK(F40),"",(IF(LEFT(F40,1)="-",1,0)+IF(LEFT(G40,1)="-",1,0)+IF(LEFT(H40,1)="-",1,0)+IF(LEFT(I40,1)="-",1,0)+IF(LEFT(J40,1)="-",1,0)))</f>
        <v>3</v>
      </c>
      <c r="M40" s="144">
        <f t="shared" si="1"/>
      </c>
      <c r="N40" s="144">
        <f t="shared" si="1"/>
        <v>1</v>
      </c>
      <c r="O40" t="s">
        <v>198</v>
      </c>
    </row>
    <row r="41" spans="2:14" ht="12.75">
      <c r="B41" s="138" t="s">
        <v>199</v>
      </c>
      <c r="C41" s="139" t="str">
        <f>IF(C36&gt;"",C36,"")</f>
        <v>Valasti Veeti</v>
      </c>
      <c r="D41" s="139" t="str">
        <f>IF(G36&gt;"",G36,"")</f>
        <v>Kujala Henri</v>
      </c>
      <c r="E41" s="140"/>
      <c r="F41" s="141">
        <v>4</v>
      </c>
      <c r="G41" s="141">
        <v>-8</v>
      </c>
      <c r="H41" s="141">
        <v>2</v>
      </c>
      <c r="I41" s="141">
        <v>7</v>
      </c>
      <c r="J41" s="141"/>
      <c r="K41" s="142">
        <f>IF(ISBLANK(F41),"",COUNTIF(F41:J41,"&gt;=0"))</f>
        <v>3</v>
      </c>
      <c r="L41" s="143">
        <f>IF(ISBLANK(F41),"",(IF(LEFT(F41,1)="-",1,0)+IF(LEFT(G41,1)="-",1,0)+IF(LEFT(H41,1)="-",1,0)+IF(LEFT(I41,1)="-",1,0)+IF(LEFT(J41,1)="-",1,0)))</f>
        <v>1</v>
      </c>
      <c r="M41" s="144">
        <f t="shared" si="1"/>
        <v>1</v>
      </c>
      <c r="N41" s="144">
        <f t="shared" si="1"/>
      </c>
    </row>
    <row r="42" spans="2:14" ht="12.75">
      <c r="B42" s="138" t="s">
        <v>185</v>
      </c>
      <c r="C42" s="139" t="str">
        <f>IF(C34&gt;"",C34,"")</f>
        <v>Ojala Matias</v>
      </c>
      <c r="D42" s="139" t="str">
        <f>IF(G35&gt;"",G35,"")</f>
        <v>Moradabbasi Pedram</v>
      </c>
      <c r="E42" s="140"/>
      <c r="F42" s="141">
        <v>-3</v>
      </c>
      <c r="G42" s="141">
        <v>-4</v>
      </c>
      <c r="H42" s="141">
        <v>-2</v>
      </c>
      <c r="I42" s="141"/>
      <c r="J42" s="141"/>
      <c r="K42" s="142">
        <f>IF(ISBLANK(F42),"",COUNTIF(F42:J42,"&gt;=0"))</f>
        <v>0</v>
      </c>
      <c r="L42" s="143">
        <f>IF(ISBLANK(F42),"",(IF(LEFT(F42,1)="-",1,0)+IF(LEFT(G42,1)="-",1,0)+IF(LEFT(H42,1)="-",1,0)+IF(LEFT(I42,1)="-",1,0)+IF(LEFT(J42,1)="-",1,0)))</f>
        <v>3</v>
      </c>
      <c r="M42" s="144">
        <f t="shared" si="1"/>
      </c>
      <c r="N42" s="144">
        <f t="shared" si="1"/>
        <v>1</v>
      </c>
    </row>
    <row r="43" spans="2:14" ht="12.75">
      <c r="B43" s="138" t="s">
        <v>186</v>
      </c>
      <c r="C43" s="139" t="str">
        <f>IF(C35&gt;"",C35,"")</f>
        <v>Pihkala Arttu</v>
      </c>
      <c r="D43" s="139" t="str">
        <f>IF(G34&gt;"",G34,"")</f>
        <v>Tuuttila Juhana</v>
      </c>
      <c r="E43" s="140"/>
      <c r="F43" s="141">
        <v>3</v>
      </c>
      <c r="G43" s="141">
        <v>4</v>
      </c>
      <c r="H43" s="141">
        <v>8</v>
      </c>
      <c r="I43" s="141"/>
      <c r="J43" s="141"/>
      <c r="K43" s="142">
        <f>IF(ISBLANK(F43),"",COUNTIF(F43:J43,"&gt;=0"))</f>
        <v>3</v>
      </c>
      <c r="L43" s="143">
        <f>IF(ISBLANK(F43),"",(IF(LEFT(F43,1)="-",1,0)+IF(LEFT(G43,1)="-",1,0)+IF(LEFT(H43,1)="-",1,0)+IF(LEFT(I43,1)="-",1,0)+IF(LEFT(J43,1)="-",1,0)))</f>
        <v>0</v>
      </c>
      <c r="M43" s="144">
        <f t="shared" si="1"/>
        <v>1</v>
      </c>
      <c r="N43" s="144">
        <f t="shared" si="1"/>
      </c>
    </row>
    <row r="44" spans="2:14" ht="15">
      <c r="B44" s="130"/>
      <c r="C44" s="107"/>
      <c r="D44" s="107"/>
      <c r="E44" s="107"/>
      <c r="F44" s="107"/>
      <c r="G44" s="107"/>
      <c r="H44" s="107"/>
      <c r="I44" s="215" t="s">
        <v>187</v>
      </c>
      <c r="J44" s="215"/>
      <c r="K44" s="145">
        <f>SUM(K39:K43)</f>
        <v>11</v>
      </c>
      <c r="L44" s="145">
        <f>SUM(L39:L43)</f>
        <v>7</v>
      </c>
      <c r="M44" s="145">
        <f>SUM(M39:M43)</f>
        <v>3</v>
      </c>
      <c r="N44" s="145">
        <f>SUM(N39:N43)</f>
        <v>2</v>
      </c>
    </row>
    <row r="45" spans="2:14" ht="15">
      <c r="B45" s="146" t="s">
        <v>188</v>
      </c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47"/>
    </row>
    <row r="46" spans="2:14" ht="15">
      <c r="B46" s="148" t="s">
        <v>189</v>
      </c>
      <c r="C46" s="149"/>
      <c r="D46" s="149" t="s">
        <v>190</v>
      </c>
      <c r="E46" s="105"/>
      <c r="F46" s="149"/>
      <c r="G46" s="149" t="s">
        <v>27</v>
      </c>
      <c r="H46" s="105"/>
      <c r="I46" s="149"/>
      <c r="J46" s="150" t="s">
        <v>191</v>
      </c>
      <c r="K46" s="112"/>
      <c r="L46" s="107"/>
      <c r="M46" s="107"/>
      <c r="N46" s="147"/>
    </row>
    <row r="47" spans="2:14" ht="18.75" thickBot="1">
      <c r="B47" s="130"/>
      <c r="C47" s="107"/>
      <c r="D47" s="107"/>
      <c r="E47" s="107"/>
      <c r="F47" s="107"/>
      <c r="G47" s="107"/>
      <c r="H47" s="107"/>
      <c r="I47" s="107"/>
      <c r="J47" s="216" t="str">
        <f>IF(M44=3,C33,IF(N44=3,G33,""))</f>
        <v>PT_Espoo 1</v>
      </c>
      <c r="K47" s="216"/>
      <c r="L47" s="216"/>
      <c r="M47" s="216"/>
      <c r="N47" s="216"/>
    </row>
    <row r="48" spans="2:14" ht="18.75" thickBot="1">
      <c r="B48" s="151"/>
      <c r="C48" s="152"/>
      <c r="D48" s="152"/>
      <c r="E48" s="152"/>
      <c r="F48" s="152"/>
      <c r="G48" s="152"/>
      <c r="H48" s="152"/>
      <c r="I48" s="152"/>
      <c r="J48" s="153"/>
      <c r="K48" s="153"/>
      <c r="L48" s="153"/>
      <c r="M48" s="153"/>
      <c r="N48" s="154"/>
    </row>
    <row r="49" ht="13.5" thickTop="1"/>
    <row r="51" ht="13.5" thickBot="1"/>
    <row r="52" spans="2:14" ht="16.5" thickTop="1">
      <c r="B52" s="101"/>
      <c r="C52" s="102"/>
      <c r="D52" s="103"/>
      <c r="E52" s="103"/>
      <c r="F52" s="195" t="s">
        <v>164</v>
      </c>
      <c r="G52" s="195"/>
      <c r="H52" s="196"/>
      <c r="I52" s="196"/>
      <c r="J52" s="196"/>
      <c r="K52" s="196"/>
      <c r="L52" s="196"/>
      <c r="M52" s="196"/>
      <c r="N52" s="196"/>
    </row>
    <row r="53" spans="2:14" ht="15.75">
      <c r="B53" s="104"/>
      <c r="C53" s="105"/>
      <c r="D53" s="106"/>
      <c r="E53" s="107"/>
      <c r="F53" s="197" t="s">
        <v>166</v>
      </c>
      <c r="G53" s="197"/>
      <c r="H53" s="198"/>
      <c r="I53" s="198"/>
      <c r="J53" s="198"/>
      <c r="K53" s="198"/>
      <c r="L53" s="198"/>
      <c r="M53" s="198"/>
      <c r="N53" s="198"/>
    </row>
    <row r="54" spans="2:14" ht="15.75">
      <c r="B54" s="108"/>
      <c r="C54" s="109"/>
      <c r="D54" s="107"/>
      <c r="E54" s="107"/>
      <c r="F54" s="199" t="s">
        <v>168</v>
      </c>
      <c r="G54" s="199"/>
      <c r="H54" s="200"/>
      <c r="I54" s="200"/>
      <c r="J54" s="200"/>
      <c r="K54" s="200"/>
      <c r="L54" s="200"/>
      <c r="M54" s="200"/>
      <c r="N54" s="200"/>
    </row>
    <row r="55" spans="2:14" ht="21" thickBot="1">
      <c r="B55" s="110"/>
      <c r="C55" s="111" t="s">
        <v>165</v>
      </c>
      <c r="D55" s="112"/>
      <c r="E55" s="107"/>
      <c r="F55" s="201" t="s">
        <v>192</v>
      </c>
      <c r="G55" s="201"/>
      <c r="H55" s="202"/>
      <c r="I55" s="202"/>
      <c r="J55" s="202"/>
      <c r="K55" s="113" t="s">
        <v>193</v>
      </c>
      <c r="L55" s="203"/>
      <c r="M55" s="203"/>
      <c r="N55" s="203"/>
    </row>
    <row r="56" spans="2:14" ht="15.75" thickTop="1">
      <c r="B56" s="114"/>
      <c r="C56" s="115"/>
      <c r="D56" s="107"/>
      <c r="E56" s="107"/>
      <c r="F56" s="116"/>
      <c r="G56" s="115"/>
      <c r="H56" s="115"/>
      <c r="I56" s="117"/>
      <c r="J56" s="118"/>
      <c r="K56" s="119"/>
      <c r="L56" s="119"/>
      <c r="M56" s="119"/>
      <c r="N56" s="120"/>
    </row>
    <row r="57" spans="2:14" ht="16.5" thickBot="1">
      <c r="B57" s="121" t="s">
        <v>171</v>
      </c>
      <c r="C57" s="204" t="s">
        <v>85</v>
      </c>
      <c r="D57" s="204"/>
      <c r="E57" s="122"/>
      <c r="F57" s="123" t="s">
        <v>172</v>
      </c>
      <c r="G57" s="205" t="s">
        <v>88</v>
      </c>
      <c r="H57" s="205"/>
      <c r="I57" s="205"/>
      <c r="J57" s="205"/>
      <c r="K57" s="205"/>
      <c r="L57" s="205"/>
      <c r="M57" s="205"/>
      <c r="N57" s="205"/>
    </row>
    <row r="58" spans="2:14" ht="12.75">
      <c r="B58" s="124" t="s">
        <v>173</v>
      </c>
      <c r="C58" s="206" t="s">
        <v>215</v>
      </c>
      <c r="D58" s="207"/>
      <c r="E58" s="125"/>
      <c r="F58" s="126" t="s">
        <v>174</v>
      </c>
      <c r="G58" s="208" t="s">
        <v>228</v>
      </c>
      <c r="H58" s="209"/>
      <c r="I58" s="209"/>
      <c r="J58" s="209"/>
      <c r="K58" s="209"/>
      <c r="L58" s="209"/>
      <c r="M58" s="209"/>
      <c r="N58" s="209"/>
    </row>
    <row r="59" spans="2:14" ht="12.75">
      <c r="B59" s="127" t="s">
        <v>175</v>
      </c>
      <c r="C59" s="210" t="s">
        <v>236</v>
      </c>
      <c r="D59" s="211"/>
      <c r="E59" s="125"/>
      <c r="F59" s="128" t="s">
        <v>176</v>
      </c>
      <c r="G59" s="212" t="s">
        <v>229</v>
      </c>
      <c r="H59" s="213"/>
      <c r="I59" s="213"/>
      <c r="J59" s="213"/>
      <c r="K59" s="213"/>
      <c r="L59" s="213"/>
      <c r="M59" s="213"/>
      <c r="N59" s="213"/>
    </row>
    <row r="60" spans="2:14" ht="12.75">
      <c r="B60" s="127" t="s">
        <v>194</v>
      </c>
      <c r="C60" s="210" t="s">
        <v>104</v>
      </c>
      <c r="D60" s="211"/>
      <c r="E60" s="125"/>
      <c r="F60" s="129" t="s">
        <v>195</v>
      </c>
      <c r="G60" s="212" t="s">
        <v>97</v>
      </c>
      <c r="H60" s="213"/>
      <c r="I60" s="213"/>
      <c r="J60" s="213"/>
      <c r="K60" s="213"/>
      <c r="L60" s="213"/>
      <c r="M60" s="213"/>
      <c r="N60" s="213"/>
    </row>
    <row r="61" spans="2:14" ht="15.75">
      <c r="B61" s="130"/>
      <c r="C61" s="107"/>
      <c r="D61" s="107"/>
      <c r="E61" s="107"/>
      <c r="F61" s="116"/>
      <c r="G61" s="131"/>
      <c r="H61" s="131"/>
      <c r="I61" s="131"/>
      <c r="J61" s="107"/>
      <c r="K61" s="107"/>
      <c r="L61" s="107"/>
      <c r="M61" s="132"/>
      <c r="N61" s="133"/>
    </row>
    <row r="62" spans="2:15" ht="15">
      <c r="B62" s="134" t="s">
        <v>179</v>
      </c>
      <c r="C62" s="107"/>
      <c r="D62" s="107"/>
      <c r="E62" s="107"/>
      <c r="F62" s="135">
        <v>1</v>
      </c>
      <c r="G62" s="135">
        <v>2</v>
      </c>
      <c r="H62" s="135">
        <v>3</v>
      </c>
      <c r="I62" s="135">
        <v>4</v>
      </c>
      <c r="J62" s="135">
        <v>5</v>
      </c>
      <c r="K62" s="214" t="s">
        <v>6</v>
      </c>
      <c r="L62" s="214"/>
      <c r="M62" s="135" t="s">
        <v>180</v>
      </c>
      <c r="N62" s="136" t="s">
        <v>181</v>
      </c>
      <c r="O62" s="137" t="s">
        <v>196</v>
      </c>
    </row>
    <row r="63" spans="2:15" ht="12.75">
      <c r="B63" s="138" t="s">
        <v>182</v>
      </c>
      <c r="C63" s="139" t="str">
        <f>IF(C58&gt;"",C58,"")</f>
        <v>Naumi Alex</v>
      </c>
      <c r="D63" s="139" t="str">
        <f>IF(G58&gt;"",G58,"")</f>
        <v>Ojala Matias</v>
      </c>
      <c r="E63" s="140"/>
      <c r="F63" s="141">
        <v>8</v>
      </c>
      <c r="G63" s="141">
        <v>1</v>
      </c>
      <c r="H63" s="141">
        <v>-9</v>
      </c>
      <c r="I63" s="141">
        <v>3</v>
      </c>
      <c r="J63" s="141"/>
      <c r="K63" s="142">
        <f>IF(ISBLANK(F63),"",COUNTIF(F63:J63,"&gt;=0"))</f>
        <v>3</v>
      </c>
      <c r="L63" s="143">
        <f>IF(ISBLANK(F63),"",(IF(LEFT(F63,1)="-",1,0)+IF(LEFT(G63,1)="-",1,0)+IF(LEFT(H63,1)="-",1,0)+IF(LEFT(I63,1)="-",1,0)+IF(LEFT(J63,1)="-",1,0)))</f>
        <v>1</v>
      </c>
      <c r="M63" s="144">
        <f aca="true" t="shared" si="2" ref="M63:N67">IF(K63=3,1,"")</f>
        <v>1</v>
      </c>
      <c r="N63" s="144">
        <f t="shared" si="2"/>
      </c>
      <c r="O63" t="s">
        <v>197</v>
      </c>
    </row>
    <row r="64" spans="2:15" ht="12.75">
      <c r="B64" s="138" t="s">
        <v>183</v>
      </c>
      <c r="C64" s="139" t="str">
        <f>IF(C59&gt;"",C59,"")</f>
        <v>Fleming Veikka</v>
      </c>
      <c r="D64" s="139" t="str">
        <f>IF(G59&gt;"",G59,"")</f>
        <v>Pihkala Arttu</v>
      </c>
      <c r="E64" s="140"/>
      <c r="F64" s="141">
        <v>-3</v>
      </c>
      <c r="G64" s="141">
        <v>8</v>
      </c>
      <c r="H64" s="141">
        <v>5</v>
      </c>
      <c r="I64" s="141">
        <v>9</v>
      </c>
      <c r="J64" s="141"/>
      <c r="K64" s="142">
        <f>IF(ISBLANK(F64),"",COUNTIF(F64:J64,"&gt;=0"))</f>
        <v>3</v>
      </c>
      <c r="L64" s="143">
        <f>IF(ISBLANK(F64),"",(IF(LEFT(F64,1)="-",1,0)+IF(LEFT(G64,1)="-",1,0)+IF(LEFT(H64,1)="-",1,0)+IF(LEFT(I64,1)="-",1,0)+IF(LEFT(J64,1)="-",1,0)))</f>
        <v>1</v>
      </c>
      <c r="M64" s="144">
        <f t="shared" si="2"/>
        <v>1</v>
      </c>
      <c r="N64" s="144">
        <f t="shared" si="2"/>
      </c>
      <c r="O64" t="s">
        <v>198</v>
      </c>
    </row>
    <row r="65" spans="2:14" ht="12.75">
      <c r="B65" s="138" t="s">
        <v>199</v>
      </c>
      <c r="C65" s="139" t="str">
        <f>IF(C60&gt;"",C60,"")</f>
        <v>Khosravi Joonatan</v>
      </c>
      <c r="D65" s="139" t="str">
        <f>IF(G60&gt;"",G60,"")</f>
        <v>Valasti Veeti</v>
      </c>
      <c r="E65" s="140"/>
      <c r="F65" s="141">
        <v>9</v>
      </c>
      <c r="G65" s="141">
        <v>-10</v>
      </c>
      <c r="H65" s="141">
        <v>-9</v>
      </c>
      <c r="I65" s="141">
        <v>-4</v>
      </c>
      <c r="J65" s="141"/>
      <c r="K65" s="142">
        <f>IF(ISBLANK(F65),"",COUNTIF(F65:J65,"&gt;=0"))</f>
        <v>1</v>
      </c>
      <c r="L65" s="143">
        <f>IF(ISBLANK(F65),"",(IF(LEFT(F65,1)="-",1,0)+IF(LEFT(G65,1)="-",1,0)+IF(LEFT(H65,1)="-",1,0)+IF(LEFT(I65,1)="-",1,0)+IF(LEFT(J65,1)="-",1,0)))</f>
        <v>3</v>
      </c>
      <c r="M65" s="144">
        <f t="shared" si="2"/>
      </c>
      <c r="N65" s="144">
        <f t="shared" si="2"/>
        <v>1</v>
      </c>
    </row>
    <row r="66" spans="2:14" ht="12.75">
      <c r="B66" s="138" t="s">
        <v>185</v>
      </c>
      <c r="C66" s="139" t="str">
        <f>IF(C58&gt;"",C58,"")</f>
        <v>Naumi Alex</v>
      </c>
      <c r="D66" s="139" t="str">
        <f>IF(G59&gt;"",G59,"")</f>
        <v>Pihkala Arttu</v>
      </c>
      <c r="E66" s="140"/>
      <c r="F66" s="141">
        <v>6</v>
      </c>
      <c r="G66" s="141">
        <v>7</v>
      </c>
      <c r="H66" s="141">
        <v>9</v>
      </c>
      <c r="I66" s="141"/>
      <c r="J66" s="141"/>
      <c r="K66" s="142">
        <f>IF(ISBLANK(F66),"",COUNTIF(F66:J66,"&gt;=0"))</f>
        <v>3</v>
      </c>
      <c r="L66" s="143">
        <f>IF(ISBLANK(F66),"",(IF(LEFT(F66,1)="-",1,0)+IF(LEFT(G66,1)="-",1,0)+IF(LEFT(H66,1)="-",1,0)+IF(LEFT(I66,1)="-",1,0)+IF(LEFT(J66,1)="-",1,0)))</f>
        <v>0</v>
      </c>
      <c r="M66" s="144">
        <f t="shared" si="2"/>
        <v>1</v>
      </c>
      <c r="N66" s="144">
        <f t="shared" si="2"/>
      </c>
    </row>
    <row r="67" spans="2:14" ht="12.75">
      <c r="B67" s="138" t="s">
        <v>186</v>
      </c>
      <c r="C67" s="139" t="str">
        <f>IF(C59&gt;"",C59,"")</f>
        <v>Fleming Veikka</v>
      </c>
      <c r="D67" s="139" t="str">
        <f>IF(G58&gt;"",G58,"")</f>
        <v>Ojala Matias</v>
      </c>
      <c r="E67" s="140"/>
      <c r="F67" s="141"/>
      <c r="G67" s="141"/>
      <c r="H67" s="141"/>
      <c r="I67" s="141"/>
      <c r="J67" s="141"/>
      <c r="K67" s="142">
        <f>IF(ISBLANK(F67),"",COUNTIF(F67:J67,"&gt;=0"))</f>
      </c>
      <c r="L67" s="143">
        <f>IF(ISBLANK(F67),"",(IF(LEFT(F67,1)="-",1,0)+IF(LEFT(G67,1)="-",1,0)+IF(LEFT(H67,1)="-",1,0)+IF(LEFT(I67,1)="-",1,0)+IF(LEFT(J67,1)="-",1,0)))</f>
      </c>
      <c r="M67" s="144">
        <f t="shared" si="2"/>
      </c>
      <c r="N67" s="144">
        <f t="shared" si="2"/>
      </c>
    </row>
    <row r="68" spans="2:14" ht="15">
      <c r="B68" s="130"/>
      <c r="C68" s="107"/>
      <c r="D68" s="107"/>
      <c r="E68" s="107"/>
      <c r="F68" s="107"/>
      <c r="G68" s="107"/>
      <c r="H68" s="107"/>
      <c r="I68" s="215" t="s">
        <v>187</v>
      </c>
      <c r="J68" s="215"/>
      <c r="K68" s="145">
        <f>SUM(K63:K67)</f>
        <v>10</v>
      </c>
      <c r="L68" s="145">
        <f>SUM(L63:L67)</f>
        <v>5</v>
      </c>
      <c r="M68" s="145">
        <f>SUM(M63:M67)</f>
        <v>3</v>
      </c>
      <c r="N68" s="145">
        <f>SUM(N63:N67)</f>
        <v>1</v>
      </c>
    </row>
    <row r="69" spans="2:14" ht="15">
      <c r="B69" s="146" t="s">
        <v>188</v>
      </c>
      <c r="C69" s="107"/>
      <c r="D69" s="107"/>
      <c r="E69" s="107"/>
      <c r="F69" s="107"/>
      <c r="G69" s="107"/>
      <c r="H69" s="107"/>
      <c r="I69" s="107"/>
      <c r="J69" s="107"/>
      <c r="K69" s="107"/>
      <c r="L69" s="107"/>
      <c r="M69" s="107"/>
      <c r="N69" s="147"/>
    </row>
    <row r="70" spans="2:14" ht="15">
      <c r="B70" s="148" t="s">
        <v>189</v>
      </c>
      <c r="C70" s="149"/>
      <c r="D70" s="149" t="s">
        <v>190</v>
      </c>
      <c r="E70" s="105"/>
      <c r="F70" s="149"/>
      <c r="G70" s="149" t="s">
        <v>27</v>
      </c>
      <c r="H70" s="105"/>
      <c r="I70" s="149"/>
      <c r="J70" s="150" t="s">
        <v>191</v>
      </c>
      <c r="K70" s="112"/>
      <c r="L70" s="107"/>
      <c r="M70" s="107"/>
      <c r="N70" s="147"/>
    </row>
    <row r="71" spans="2:14" ht="18.75" thickBot="1">
      <c r="B71" s="130"/>
      <c r="C71" s="107"/>
      <c r="D71" s="107"/>
      <c r="E71" s="107"/>
      <c r="F71" s="107"/>
      <c r="G71" s="107"/>
      <c r="H71" s="107"/>
      <c r="I71" s="107"/>
      <c r="J71" s="216" t="str">
        <f>IF(M68=3,C57,IF(N68=3,G57,""))</f>
        <v>KoKa 1</v>
      </c>
      <c r="K71" s="216"/>
      <c r="L71" s="216"/>
      <c r="M71" s="216"/>
      <c r="N71" s="216"/>
    </row>
    <row r="72" spans="2:14" ht="18.75" thickBot="1">
      <c r="B72" s="151"/>
      <c r="C72" s="152"/>
      <c r="D72" s="152"/>
      <c r="E72" s="152"/>
      <c r="F72" s="152"/>
      <c r="G72" s="152"/>
      <c r="H72" s="152"/>
      <c r="I72" s="152"/>
      <c r="J72" s="153"/>
      <c r="K72" s="153"/>
      <c r="L72" s="153"/>
      <c r="M72" s="153"/>
      <c r="N72" s="154"/>
    </row>
    <row r="73" ht="13.5" thickTop="1"/>
  </sheetData>
  <sheetProtection/>
  <mergeCells count="60">
    <mergeCell ref="J71:N71"/>
    <mergeCell ref="C59:D59"/>
    <mergeCell ref="G59:N59"/>
    <mergeCell ref="C60:D60"/>
    <mergeCell ref="G60:N60"/>
    <mergeCell ref="K62:L62"/>
    <mergeCell ref="I68:J68"/>
    <mergeCell ref="F55:G55"/>
    <mergeCell ref="H55:J55"/>
    <mergeCell ref="L55:N55"/>
    <mergeCell ref="C57:D57"/>
    <mergeCell ref="G57:N57"/>
    <mergeCell ref="C58:D58"/>
    <mergeCell ref="G58:N58"/>
    <mergeCell ref="J47:N47"/>
    <mergeCell ref="F52:G52"/>
    <mergeCell ref="H52:N52"/>
    <mergeCell ref="F53:G53"/>
    <mergeCell ref="H53:N53"/>
    <mergeCell ref="F54:G54"/>
    <mergeCell ref="H54:N54"/>
    <mergeCell ref="C35:D35"/>
    <mergeCell ref="G35:N35"/>
    <mergeCell ref="C36:D36"/>
    <mergeCell ref="G36:N36"/>
    <mergeCell ref="K38:L38"/>
    <mergeCell ref="I44:J44"/>
    <mergeCell ref="F31:G31"/>
    <mergeCell ref="H31:J31"/>
    <mergeCell ref="L31:N31"/>
    <mergeCell ref="C33:D33"/>
    <mergeCell ref="G33:N33"/>
    <mergeCell ref="C34:D34"/>
    <mergeCell ref="G34:N34"/>
    <mergeCell ref="J23:N23"/>
    <mergeCell ref="F28:G28"/>
    <mergeCell ref="H28:N28"/>
    <mergeCell ref="F29:G29"/>
    <mergeCell ref="H29:N29"/>
    <mergeCell ref="F30:G30"/>
    <mergeCell ref="H30:N30"/>
    <mergeCell ref="C11:D11"/>
    <mergeCell ref="G11:N11"/>
    <mergeCell ref="C12:D12"/>
    <mergeCell ref="G12:N12"/>
    <mergeCell ref="K14:L14"/>
    <mergeCell ref="I20:J20"/>
    <mergeCell ref="F7:G7"/>
    <mergeCell ref="H7:J7"/>
    <mergeCell ref="L7:N7"/>
    <mergeCell ref="C9:D9"/>
    <mergeCell ref="G9:N9"/>
    <mergeCell ref="C10:D10"/>
    <mergeCell ref="G10:N10"/>
    <mergeCell ref="F4:G4"/>
    <mergeCell ref="H4:N4"/>
    <mergeCell ref="F5:G5"/>
    <mergeCell ref="H5:N5"/>
    <mergeCell ref="F6:G6"/>
    <mergeCell ref="H6:N6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J44"/>
  <sheetViews>
    <sheetView zoomScalePageLayoutView="0" workbookViewId="0" topLeftCell="A1">
      <selection activeCell="C7" sqref="C7"/>
    </sheetView>
  </sheetViews>
  <sheetFormatPr defaultColWidth="9.140625" defaultRowHeight="12.75"/>
  <cols>
    <col min="1" max="1" width="4.140625" style="0" customWidth="1"/>
    <col min="2" max="2" width="5.28125" style="0" customWidth="1"/>
    <col min="3" max="3" width="23.00390625" style="0" customWidth="1"/>
    <col min="4" max="4" width="12.28125" style="0" customWidth="1"/>
    <col min="5" max="5" width="7.140625" style="0" customWidth="1"/>
    <col min="6" max="6" width="7.00390625" style="0" customWidth="1"/>
    <col min="7" max="7" width="7.7109375" style="0" customWidth="1"/>
    <col min="8" max="8" width="7.00390625" style="0" customWidth="1"/>
    <col min="10" max="10" width="8.57421875" style="0" customWidth="1"/>
  </cols>
  <sheetData>
    <row r="2" spans="1:10" ht="18" customHeight="1">
      <c r="A2" s="1"/>
      <c r="B2" s="2" t="s">
        <v>0</v>
      </c>
      <c r="C2" s="3"/>
      <c r="D2" s="3"/>
      <c r="E2" s="4"/>
      <c r="F2" s="5"/>
      <c r="G2" s="6"/>
      <c r="H2" s="6"/>
      <c r="I2" s="7"/>
      <c r="J2" s="7"/>
    </row>
    <row r="3" spans="1:10" ht="15" customHeight="1">
      <c r="A3" s="1"/>
      <c r="B3" s="8" t="s">
        <v>132</v>
      </c>
      <c r="C3" s="7"/>
      <c r="D3" s="7"/>
      <c r="E3" s="9"/>
      <c r="F3" s="5"/>
      <c r="G3" s="6" t="s">
        <v>133</v>
      </c>
      <c r="H3" s="6"/>
      <c r="I3" s="7"/>
      <c r="J3" s="7"/>
    </row>
    <row r="4" spans="1:10" ht="15" customHeight="1">
      <c r="A4" s="1"/>
      <c r="B4" s="11" t="s">
        <v>134</v>
      </c>
      <c r="C4" s="12"/>
      <c r="D4" s="12"/>
      <c r="E4" s="13"/>
      <c r="F4" s="5"/>
      <c r="G4" s="6"/>
      <c r="H4" s="6"/>
      <c r="I4" s="7"/>
      <c r="J4" s="7"/>
    </row>
    <row r="5" ht="15" customHeight="1"/>
    <row r="6" spans="1:10" ht="14.25" customHeight="1">
      <c r="A6" s="16"/>
      <c r="B6" s="16" t="s">
        <v>2</v>
      </c>
      <c r="C6" s="16" t="s">
        <v>3</v>
      </c>
      <c r="D6" s="16" t="s">
        <v>4</v>
      </c>
      <c r="E6" s="16" t="s">
        <v>5</v>
      </c>
      <c r="F6" s="16" t="s">
        <v>6</v>
      </c>
      <c r="G6" s="16" t="s">
        <v>7</v>
      </c>
      <c r="H6" s="16" t="s">
        <v>8</v>
      </c>
      <c r="I6" s="18"/>
      <c r="J6" s="17"/>
    </row>
    <row r="7" spans="1:10" ht="14.25" customHeight="1">
      <c r="A7" s="16" t="s">
        <v>9</v>
      </c>
      <c r="B7" s="16" t="s">
        <v>135</v>
      </c>
      <c r="C7" s="16" t="s">
        <v>136</v>
      </c>
      <c r="D7" s="16" t="s">
        <v>137</v>
      </c>
      <c r="E7" s="16" t="s">
        <v>15</v>
      </c>
      <c r="F7" s="16"/>
      <c r="G7" s="16"/>
      <c r="H7" s="16" t="s">
        <v>207</v>
      </c>
      <c r="I7" s="18"/>
      <c r="J7" s="17"/>
    </row>
    <row r="8" spans="1:10" ht="14.25" customHeight="1">
      <c r="A8" s="16" t="s">
        <v>12</v>
      </c>
      <c r="B8" s="16" t="s">
        <v>138</v>
      </c>
      <c r="C8" s="16" t="s">
        <v>139</v>
      </c>
      <c r="D8" s="16" t="s">
        <v>41</v>
      </c>
      <c r="E8" s="16" t="s">
        <v>12</v>
      </c>
      <c r="F8" s="16"/>
      <c r="G8" s="16"/>
      <c r="H8" s="16" t="s">
        <v>206</v>
      </c>
      <c r="I8" s="18"/>
      <c r="J8" s="17"/>
    </row>
    <row r="9" spans="1:10" ht="14.25" customHeight="1">
      <c r="A9" s="16" t="s">
        <v>15</v>
      </c>
      <c r="B9" s="16" t="s">
        <v>43</v>
      </c>
      <c r="C9" s="16" t="s">
        <v>140</v>
      </c>
      <c r="D9" s="16" t="s">
        <v>79</v>
      </c>
      <c r="E9" s="16" t="s">
        <v>43</v>
      </c>
      <c r="F9" s="16"/>
      <c r="G9" s="16"/>
      <c r="H9" s="16" t="s">
        <v>217</v>
      </c>
      <c r="I9" s="18"/>
      <c r="J9" s="17"/>
    </row>
    <row r="10" spans="1:10" ht="15" customHeight="1">
      <c r="A10" s="16" t="s">
        <v>18</v>
      </c>
      <c r="B10" s="16" t="s">
        <v>43</v>
      </c>
      <c r="C10" s="16"/>
      <c r="D10" s="16"/>
      <c r="E10" s="16"/>
      <c r="F10" s="16"/>
      <c r="G10" s="16"/>
      <c r="H10" s="16"/>
      <c r="I10" s="18"/>
      <c r="J10" s="17"/>
    </row>
    <row r="11" spans="1:10" ht="14.25" customHeight="1">
      <c r="A11" s="16" t="s">
        <v>59</v>
      </c>
      <c r="B11" s="16" t="s">
        <v>43</v>
      </c>
      <c r="C11" s="16" t="s">
        <v>141</v>
      </c>
      <c r="D11" s="16" t="s">
        <v>17</v>
      </c>
      <c r="E11" s="16" t="s">
        <v>9</v>
      </c>
      <c r="F11" s="16"/>
      <c r="G11" s="16"/>
      <c r="H11" s="16" t="s">
        <v>208</v>
      </c>
      <c r="I11" s="18"/>
      <c r="J11" s="17"/>
    </row>
    <row r="12" spans="1:10" ht="14.25" customHeight="1">
      <c r="A12" s="19"/>
      <c r="B12" s="19"/>
      <c r="C12" s="20"/>
      <c r="D12" s="20"/>
      <c r="E12" s="20"/>
      <c r="F12" s="20"/>
      <c r="G12" s="20"/>
      <c r="H12" s="20"/>
      <c r="I12" s="21"/>
      <c r="J12" s="21"/>
    </row>
    <row r="13" spans="1:10" ht="14.25" customHeight="1">
      <c r="A13" s="17"/>
      <c r="B13" s="22"/>
      <c r="C13" s="42"/>
      <c r="D13" s="42" t="s">
        <v>21</v>
      </c>
      <c r="E13" s="42" t="s">
        <v>22</v>
      </c>
      <c r="F13" s="42" t="s">
        <v>23</v>
      </c>
      <c r="G13" s="42" t="s">
        <v>24</v>
      </c>
      <c r="H13" s="42" t="s">
        <v>25</v>
      </c>
      <c r="I13" s="42" t="s">
        <v>26</v>
      </c>
      <c r="J13" s="42" t="s">
        <v>27</v>
      </c>
    </row>
    <row r="14" spans="1:10" ht="14.25" customHeight="1">
      <c r="A14" s="17"/>
      <c r="B14" s="22"/>
      <c r="C14" s="42" t="s">
        <v>142</v>
      </c>
      <c r="D14" s="42" t="s">
        <v>43</v>
      </c>
      <c r="E14" s="42" t="s">
        <v>12</v>
      </c>
      <c r="F14" s="42" t="s">
        <v>12</v>
      </c>
      <c r="G14" s="42"/>
      <c r="H14" s="42"/>
      <c r="I14" s="42" t="s">
        <v>209</v>
      </c>
      <c r="J14" s="43">
        <v>4</v>
      </c>
    </row>
    <row r="15" spans="1:10" ht="14.25" customHeight="1">
      <c r="A15" s="17"/>
      <c r="B15" s="22"/>
      <c r="C15" s="42" t="s">
        <v>29</v>
      </c>
      <c r="D15" s="42"/>
      <c r="E15" s="42"/>
      <c r="F15" s="42"/>
      <c r="G15" s="42"/>
      <c r="H15" s="42"/>
      <c r="I15" s="42"/>
      <c r="J15" s="43">
        <v>3</v>
      </c>
    </row>
    <row r="16" spans="1:10" ht="14.25" customHeight="1">
      <c r="A16" s="17"/>
      <c r="B16" s="22"/>
      <c r="C16" s="42" t="s">
        <v>143</v>
      </c>
      <c r="D16" s="42" t="s">
        <v>230</v>
      </c>
      <c r="E16" s="42" t="s">
        <v>231</v>
      </c>
      <c r="F16" s="42" t="s">
        <v>232</v>
      </c>
      <c r="G16" s="42"/>
      <c r="H16" s="42"/>
      <c r="I16" s="42" t="s">
        <v>210</v>
      </c>
      <c r="J16" s="43">
        <v>2</v>
      </c>
    </row>
    <row r="17" spans="1:10" ht="14.25" customHeight="1">
      <c r="A17" s="17"/>
      <c r="B17" s="22"/>
      <c r="C17" s="42" t="s">
        <v>30</v>
      </c>
      <c r="D17" s="42"/>
      <c r="E17" s="42"/>
      <c r="F17" s="42"/>
      <c r="G17" s="42"/>
      <c r="H17" s="42"/>
      <c r="I17" s="42"/>
      <c r="J17" s="43">
        <v>3</v>
      </c>
    </row>
    <row r="18" spans="1:10" ht="15" customHeight="1">
      <c r="A18" s="17"/>
      <c r="B18" s="22"/>
      <c r="C18" s="42" t="s">
        <v>144</v>
      </c>
      <c r="D18" s="42" t="s">
        <v>18</v>
      </c>
      <c r="E18" s="42" t="s">
        <v>60</v>
      </c>
      <c r="F18" s="42" t="s">
        <v>59</v>
      </c>
      <c r="G18" s="42"/>
      <c r="H18" s="42"/>
      <c r="I18" s="42" t="s">
        <v>209</v>
      </c>
      <c r="J18" s="43">
        <v>1</v>
      </c>
    </row>
    <row r="19" spans="1:10" ht="14.25" customHeight="1">
      <c r="A19" s="17"/>
      <c r="B19" s="22"/>
      <c r="C19" s="42" t="s">
        <v>28</v>
      </c>
      <c r="D19" s="42" t="s">
        <v>15</v>
      </c>
      <c r="E19" s="42" t="s">
        <v>12</v>
      </c>
      <c r="F19" s="42" t="s">
        <v>12</v>
      </c>
      <c r="G19" s="42"/>
      <c r="H19" s="42"/>
      <c r="I19" s="42" t="s">
        <v>209</v>
      </c>
      <c r="J19" s="43">
        <v>2</v>
      </c>
    </row>
    <row r="20" spans="1:10" ht="14.25" customHeight="1">
      <c r="A20" s="17"/>
      <c r="B20" s="22"/>
      <c r="C20" s="42" t="s">
        <v>145</v>
      </c>
      <c r="D20" s="42"/>
      <c r="E20" s="42"/>
      <c r="F20" s="42"/>
      <c r="G20" s="42"/>
      <c r="H20" s="42"/>
      <c r="I20" s="42"/>
      <c r="J20" s="43">
        <v>1</v>
      </c>
    </row>
    <row r="21" spans="1:10" ht="14.25" customHeight="1">
      <c r="A21" s="17"/>
      <c r="B21" s="22"/>
      <c r="C21" s="42" t="s">
        <v>31</v>
      </c>
      <c r="D21" s="42" t="s">
        <v>12</v>
      </c>
      <c r="E21" s="42" t="s">
        <v>43</v>
      </c>
      <c r="F21" s="42" t="s">
        <v>18</v>
      </c>
      <c r="G21" s="42"/>
      <c r="H21" s="42"/>
      <c r="I21" s="42" t="s">
        <v>209</v>
      </c>
      <c r="J21" s="43">
        <v>5</v>
      </c>
    </row>
    <row r="22" spans="1:10" ht="14.25" customHeight="1">
      <c r="A22" s="17"/>
      <c r="B22" s="22"/>
      <c r="C22" s="42" t="s">
        <v>33</v>
      </c>
      <c r="D22" s="42"/>
      <c r="E22" s="42"/>
      <c r="F22" s="42"/>
      <c r="G22" s="42"/>
      <c r="H22" s="42"/>
      <c r="I22" s="42"/>
      <c r="J22" s="43">
        <v>5</v>
      </c>
    </row>
    <row r="23" spans="1:10" ht="14.25" customHeight="1">
      <c r="A23" s="17"/>
      <c r="B23" s="22"/>
      <c r="C23" s="42" t="s">
        <v>32</v>
      </c>
      <c r="D23" s="42" t="s">
        <v>60</v>
      </c>
      <c r="E23" s="42" t="s">
        <v>12</v>
      </c>
      <c r="F23" s="42" t="s">
        <v>56</v>
      </c>
      <c r="G23" s="42"/>
      <c r="H23" s="42"/>
      <c r="I23" s="42" t="s">
        <v>209</v>
      </c>
      <c r="J23" s="43">
        <v>4</v>
      </c>
    </row>
    <row r="24" spans="1:10" ht="15" customHeight="1">
      <c r="A24" s="17"/>
      <c r="B24" s="17"/>
      <c r="C24" s="19"/>
      <c r="D24" s="19"/>
      <c r="E24" s="19"/>
      <c r="F24" s="19"/>
      <c r="G24" s="19"/>
      <c r="H24" s="19"/>
      <c r="I24" s="19"/>
      <c r="J24" s="19"/>
    </row>
    <row r="25" ht="14.25" customHeight="1"/>
    <row r="26" spans="1:10" ht="14.25" customHeight="1">
      <c r="A26" s="16"/>
      <c r="B26" s="16" t="s">
        <v>2</v>
      </c>
      <c r="C26" s="16" t="s">
        <v>34</v>
      </c>
      <c r="D26" s="16" t="s">
        <v>4</v>
      </c>
      <c r="E26" s="16" t="s">
        <v>5</v>
      </c>
      <c r="F26" s="16" t="s">
        <v>6</v>
      </c>
      <c r="G26" s="16" t="s">
        <v>7</v>
      </c>
      <c r="H26" s="16" t="s">
        <v>8</v>
      </c>
      <c r="I26" s="18"/>
      <c r="J26" s="17"/>
    </row>
    <row r="27" spans="1:10" ht="14.25" customHeight="1">
      <c r="A27" s="16" t="s">
        <v>9</v>
      </c>
      <c r="B27" s="16" t="s">
        <v>146</v>
      </c>
      <c r="C27" s="16" t="s">
        <v>147</v>
      </c>
      <c r="D27" s="16" t="s">
        <v>137</v>
      </c>
      <c r="E27" s="16" t="s">
        <v>18</v>
      </c>
      <c r="F27" s="16"/>
      <c r="G27" s="16"/>
      <c r="H27" s="16" t="s">
        <v>207</v>
      </c>
      <c r="I27" s="18"/>
      <c r="J27" s="17"/>
    </row>
    <row r="28" spans="1:10" ht="14.25" customHeight="1">
      <c r="A28" s="16" t="s">
        <v>12</v>
      </c>
      <c r="B28" s="16" t="s">
        <v>148</v>
      </c>
      <c r="C28" s="16" t="s">
        <v>149</v>
      </c>
      <c r="D28" s="16" t="s">
        <v>20</v>
      </c>
      <c r="E28" s="16" t="s">
        <v>15</v>
      </c>
      <c r="F28" s="16"/>
      <c r="G28" s="16"/>
      <c r="H28" s="16" t="s">
        <v>206</v>
      </c>
      <c r="I28" s="18"/>
      <c r="J28" s="17"/>
    </row>
    <row r="29" spans="1:10" ht="14.25" customHeight="1">
      <c r="A29" s="16" t="s">
        <v>15</v>
      </c>
      <c r="B29" s="16" t="s">
        <v>150</v>
      </c>
      <c r="C29" s="16" t="s">
        <v>151</v>
      </c>
      <c r="D29" s="16" t="s">
        <v>41</v>
      </c>
      <c r="E29" s="16" t="s">
        <v>12</v>
      </c>
      <c r="F29" s="16"/>
      <c r="G29" s="16"/>
      <c r="H29" s="16" t="s">
        <v>208</v>
      </c>
      <c r="I29" s="18"/>
      <c r="J29" s="17"/>
    </row>
    <row r="30" spans="1:10" ht="14.25" customHeight="1">
      <c r="A30" s="16" t="s">
        <v>18</v>
      </c>
      <c r="B30" s="16" t="s">
        <v>43</v>
      </c>
      <c r="C30" s="16" t="s">
        <v>152</v>
      </c>
      <c r="D30" s="16" t="s">
        <v>79</v>
      </c>
      <c r="E30" s="16"/>
      <c r="F30" s="16"/>
      <c r="G30" s="16"/>
      <c r="H30" s="16" t="s">
        <v>235</v>
      </c>
      <c r="I30" s="18"/>
      <c r="J30" s="17"/>
    </row>
    <row r="31" spans="1:10" ht="14.25" customHeight="1">
      <c r="A31" s="16" t="s">
        <v>59</v>
      </c>
      <c r="B31" s="16" t="s">
        <v>43</v>
      </c>
      <c r="C31" s="16" t="s">
        <v>153</v>
      </c>
      <c r="D31" s="16" t="s">
        <v>49</v>
      </c>
      <c r="E31" s="16" t="s">
        <v>9</v>
      </c>
      <c r="F31" s="16"/>
      <c r="G31" s="16"/>
      <c r="H31" s="16" t="s">
        <v>217</v>
      </c>
      <c r="I31" s="18"/>
      <c r="J31" s="17"/>
    </row>
    <row r="32" spans="1:10" ht="15" customHeight="1">
      <c r="A32" s="19"/>
      <c r="B32" s="19"/>
      <c r="C32" s="20"/>
      <c r="D32" s="20"/>
      <c r="E32" s="20"/>
      <c r="F32" s="20"/>
      <c r="G32" s="20"/>
      <c r="H32" s="20"/>
      <c r="I32" s="21"/>
      <c r="J32" s="21"/>
    </row>
    <row r="33" spans="1:10" ht="14.25" customHeight="1">
      <c r="A33" s="17"/>
      <c r="B33" s="22"/>
      <c r="C33" s="42"/>
      <c r="D33" s="42" t="s">
        <v>21</v>
      </c>
      <c r="E33" s="42" t="s">
        <v>22</v>
      </c>
      <c r="F33" s="42" t="s">
        <v>23</v>
      </c>
      <c r="G33" s="42" t="s">
        <v>24</v>
      </c>
      <c r="H33" s="42" t="s">
        <v>25</v>
      </c>
      <c r="I33" s="42" t="s">
        <v>26</v>
      </c>
      <c r="J33" s="42" t="s">
        <v>27</v>
      </c>
    </row>
    <row r="34" spans="1:10" ht="14.25" customHeight="1">
      <c r="A34" s="17"/>
      <c r="B34" s="22"/>
      <c r="C34" s="42" t="s">
        <v>142</v>
      </c>
      <c r="D34" s="42" t="s">
        <v>57</v>
      </c>
      <c r="E34" s="42" t="s">
        <v>57</v>
      </c>
      <c r="F34" s="42" t="s">
        <v>15</v>
      </c>
      <c r="G34" s="42"/>
      <c r="H34" s="42"/>
      <c r="I34" s="42" t="s">
        <v>209</v>
      </c>
      <c r="J34" s="43">
        <v>4</v>
      </c>
    </row>
    <row r="35" spans="1:10" ht="14.25" customHeight="1">
      <c r="A35" s="17"/>
      <c r="B35" s="22"/>
      <c r="C35" s="42" t="s">
        <v>29</v>
      </c>
      <c r="D35" s="42" t="s">
        <v>15</v>
      </c>
      <c r="E35" s="42" t="s">
        <v>43</v>
      </c>
      <c r="F35" s="42" t="s">
        <v>15</v>
      </c>
      <c r="G35" s="42"/>
      <c r="H35" s="42"/>
      <c r="I35" s="42" t="s">
        <v>209</v>
      </c>
      <c r="J35" s="43">
        <v>3</v>
      </c>
    </row>
    <row r="36" spans="1:10" ht="14.25" customHeight="1">
      <c r="A36" s="17"/>
      <c r="B36" s="22"/>
      <c r="C36" s="42" t="s">
        <v>143</v>
      </c>
      <c r="D36" s="42" t="s">
        <v>58</v>
      </c>
      <c r="E36" s="42" t="s">
        <v>231</v>
      </c>
      <c r="F36" s="42" t="s">
        <v>60</v>
      </c>
      <c r="G36" s="42" t="s">
        <v>237</v>
      </c>
      <c r="H36" s="42" t="s">
        <v>58</v>
      </c>
      <c r="I36" s="42" t="s">
        <v>216</v>
      </c>
      <c r="J36" s="43">
        <v>2</v>
      </c>
    </row>
    <row r="37" spans="1:10" ht="14.25" customHeight="1">
      <c r="A37" s="17"/>
      <c r="B37" s="22"/>
      <c r="C37" s="42" t="s">
        <v>30</v>
      </c>
      <c r="D37" s="42" t="s">
        <v>18</v>
      </c>
      <c r="E37" s="42" t="s">
        <v>57</v>
      </c>
      <c r="F37" s="42" t="s">
        <v>59</v>
      </c>
      <c r="G37" s="42"/>
      <c r="H37" s="42"/>
      <c r="I37" s="42" t="s">
        <v>209</v>
      </c>
      <c r="J37" s="43">
        <v>3</v>
      </c>
    </row>
    <row r="38" spans="1:10" ht="15" customHeight="1">
      <c r="A38" s="17"/>
      <c r="B38" s="22"/>
      <c r="C38" s="42" t="s">
        <v>144</v>
      </c>
      <c r="D38" s="42" t="s">
        <v>58</v>
      </c>
      <c r="E38" s="42" t="s">
        <v>58</v>
      </c>
      <c r="F38" s="42" t="s">
        <v>56</v>
      </c>
      <c r="G38" s="42"/>
      <c r="H38" s="42"/>
      <c r="I38" s="42" t="s">
        <v>209</v>
      </c>
      <c r="J38" s="43">
        <v>1</v>
      </c>
    </row>
    <row r="39" spans="1:10" ht="14.25" customHeight="1">
      <c r="A39" s="17"/>
      <c r="B39" s="22"/>
      <c r="C39" s="42" t="s">
        <v>28</v>
      </c>
      <c r="D39" s="42" t="s">
        <v>15</v>
      </c>
      <c r="E39" s="42" t="s">
        <v>57</v>
      </c>
      <c r="F39" s="42" t="s">
        <v>58</v>
      </c>
      <c r="G39" s="42"/>
      <c r="H39" s="42"/>
      <c r="I39" s="42" t="s">
        <v>209</v>
      </c>
      <c r="J39" s="43">
        <v>2</v>
      </c>
    </row>
    <row r="40" spans="1:10" ht="14.25" customHeight="1">
      <c r="A40" s="17"/>
      <c r="B40" s="22"/>
      <c r="C40" s="42" t="s">
        <v>145</v>
      </c>
      <c r="D40" s="42" t="s">
        <v>234</v>
      </c>
      <c r="E40" s="42" t="s">
        <v>233</v>
      </c>
      <c r="F40" s="42" t="s">
        <v>231</v>
      </c>
      <c r="G40" s="42"/>
      <c r="H40" s="42"/>
      <c r="I40" s="42" t="s">
        <v>210</v>
      </c>
      <c r="J40" s="43">
        <v>1</v>
      </c>
    </row>
    <row r="41" spans="1:10" ht="14.25" customHeight="1">
      <c r="A41" s="17"/>
      <c r="B41" s="22"/>
      <c r="C41" s="42" t="s">
        <v>31</v>
      </c>
      <c r="D41" s="42" t="s">
        <v>58</v>
      </c>
      <c r="E41" s="42" t="s">
        <v>18</v>
      </c>
      <c r="F41" s="42" t="s">
        <v>15</v>
      </c>
      <c r="G41" s="42"/>
      <c r="H41" s="42"/>
      <c r="I41" s="42" t="s">
        <v>209</v>
      </c>
      <c r="J41" s="43">
        <v>5</v>
      </c>
    </row>
    <row r="42" spans="1:10" ht="14.25" customHeight="1">
      <c r="A42" s="17"/>
      <c r="B42" s="22"/>
      <c r="C42" s="42" t="s">
        <v>33</v>
      </c>
      <c r="D42" s="42" t="s">
        <v>43</v>
      </c>
      <c r="E42" s="42" t="s">
        <v>15</v>
      </c>
      <c r="F42" s="42" t="s">
        <v>15</v>
      </c>
      <c r="G42" s="42"/>
      <c r="H42" s="42"/>
      <c r="I42" s="42" t="s">
        <v>209</v>
      </c>
      <c r="J42" s="43">
        <v>5</v>
      </c>
    </row>
    <row r="43" spans="1:10" ht="14.25" customHeight="1">
      <c r="A43" s="17"/>
      <c r="B43" s="22"/>
      <c r="C43" s="42" t="s">
        <v>32</v>
      </c>
      <c r="D43" s="42" t="s">
        <v>15</v>
      </c>
      <c r="E43" s="42" t="s">
        <v>60</v>
      </c>
      <c r="F43" s="42" t="s">
        <v>59</v>
      </c>
      <c r="G43" s="42"/>
      <c r="H43" s="42"/>
      <c r="I43" s="42" t="s">
        <v>209</v>
      </c>
      <c r="J43" s="43">
        <v>4</v>
      </c>
    </row>
    <row r="44" spans="1:10" ht="14.25" customHeight="1">
      <c r="A44" s="17"/>
      <c r="B44" s="17"/>
      <c r="C44" s="19"/>
      <c r="D44" s="19"/>
      <c r="E44" s="19"/>
      <c r="F44" s="19"/>
      <c r="G44" s="19"/>
      <c r="H44" s="19"/>
      <c r="I44" s="19"/>
      <c r="J44" s="19"/>
    </row>
    <row r="45" ht="14.25" customHeight="1"/>
    <row r="46" ht="15" customHeight="1"/>
  </sheetData>
  <sheetProtection selectLockedCells="1" selectUnlockedCells="1"/>
  <printOptions/>
  <pageMargins left="0.2" right="0.2" top="0.2" bottom="0.3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Marko</dc:creator>
  <cp:keywords/>
  <dc:description/>
  <cp:lastModifiedBy>Marko</cp:lastModifiedBy>
  <dcterms:created xsi:type="dcterms:W3CDTF">2017-05-06T14:22:09Z</dcterms:created>
  <dcterms:modified xsi:type="dcterms:W3CDTF">2017-05-07T15:25:31Z</dcterms:modified>
  <cp:category/>
  <cp:version/>
  <cp:contentType/>
  <cp:contentStatus/>
</cp:coreProperties>
</file>