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MENDRAW" sheetId="1" r:id="rId1"/>
    <sheet name="1st round" sheetId="2" r:id="rId2"/>
    <sheet name="2nd round" sheetId="3" r:id="rId3"/>
  </sheets>
  <definedNames>
    <definedName name="_xlfn.CONCAT" hidden="1">#NAME?</definedName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<sst xmlns="http://schemas.openxmlformats.org/spreadsheetml/2006/main" count="1252" uniqueCount="180">
  <si>
    <t>ESP3</t>
  </si>
  <si>
    <t>SWE2</t>
  </si>
  <si>
    <t>JPN2</t>
  </si>
  <si>
    <t>Finnish Table Tennis Association</t>
  </si>
  <si>
    <t xml:space="preserve">FINLANDIA OPEN </t>
  </si>
  <si>
    <t>A</t>
  </si>
  <si>
    <t>X</t>
  </si>
  <si>
    <t>B</t>
  </si>
  <si>
    <t>Y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</si>
  <si>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</si>
  <si>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</si>
  <si>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</si>
  <si>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</si>
  <si>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</si>
  <si>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</si>
  <si>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</si>
  <si>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</si>
  <si>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</si>
  <si>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</si>
  <si>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A-Y</t>
  </si>
  <si>
    <t>B-X</t>
  </si>
  <si>
    <t>NOR</t>
  </si>
  <si>
    <t>JPN 1</t>
  </si>
  <si>
    <t>JPN 2</t>
  </si>
  <si>
    <t>Men´s Team</t>
  </si>
  <si>
    <t>ESP2</t>
  </si>
  <si>
    <t>SWE3</t>
  </si>
  <si>
    <t>ISR</t>
  </si>
  <si>
    <t>2-0</t>
  </si>
  <si>
    <t>FIN 1</t>
  </si>
  <si>
    <t>NAUMI Alex</t>
  </si>
  <si>
    <t>RUS 2</t>
  </si>
  <si>
    <t>ESP 2</t>
  </si>
  <si>
    <t>SWE 1</t>
  </si>
  <si>
    <t>SANDSTRÖM Per</t>
  </si>
  <si>
    <t>EVANS Callum</t>
  </si>
  <si>
    <t>ESP 1</t>
  </si>
  <si>
    <t>STEIF Noah</t>
  </si>
  <si>
    <t>LAANE Lauri</t>
  </si>
  <si>
    <t>SWE 4</t>
  </si>
  <si>
    <t>RUS 1</t>
  </si>
  <si>
    <t>SWE 2</t>
  </si>
  <si>
    <t>ABRAHAMSSON Theo</t>
  </si>
  <si>
    <t>ESP 4</t>
  </si>
  <si>
    <t>SWE 3</t>
  </si>
  <si>
    <t>BARIUS Johan</t>
  </si>
  <si>
    <t>ESP 3</t>
  </si>
  <si>
    <t>2-1</t>
  </si>
  <si>
    <t>LUX 1</t>
  </si>
  <si>
    <t>LUX 2</t>
  </si>
  <si>
    <t>Date</t>
  </si>
  <si>
    <t>Team</t>
  </si>
  <si>
    <t>Doubles</t>
  </si>
  <si>
    <t>Matxhes</t>
  </si>
  <si>
    <t>Result</t>
  </si>
  <si>
    <t>Winner</t>
  </si>
  <si>
    <t>Hometeam</t>
  </si>
  <si>
    <t>Visitor</t>
  </si>
  <si>
    <t>MEN</t>
  </si>
  <si>
    <t>FRI</t>
  </si>
  <si>
    <t>T 4</t>
  </si>
  <si>
    <t>EST 3</t>
  </si>
  <si>
    <t>KAZ 2</t>
  </si>
  <si>
    <t>T 2</t>
  </si>
  <si>
    <t>SWE/MLT</t>
  </si>
  <si>
    <t>T 3</t>
  </si>
  <si>
    <t>EST / FIN</t>
  </si>
  <si>
    <t>T 5</t>
  </si>
  <si>
    <t>UKR 1</t>
  </si>
  <si>
    <t>BLR 1</t>
  </si>
  <si>
    <t>ESP 5</t>
  </si>
  <si>
    <t>T 6</t>
  </si>
  <si>
    <t>EST 1</t>
  </si>
  <si>
    <t>KAZ 4</t>
  </si>
  <si>
    <t>FIN 3</t>
  </si>
  <si>
    <t>ARG</t>
  </si>
  <si>
    <t>VEN</t>
  </si>
  <si>
    <t>KAZ 1</t>
  </si>
  <si>
    <t>T 11</t>
  </si>
  <si>
    <t>EST 2</t>
  </si>
  <si>
    <t>WAL</t>
  </si>
  <si>
    <t>T 12</t>
  </si>
  <si>
    <t>BLR 2</t>
  </si>
  <si>
    <t>FIN 2</t>
  </si>
  <si>
    <t>ENG</t>
  </si>
  <si>
    <t>UKR 3</t>
  </si>
  <si>
    <t>WAL/ENG</t>
  </si>
  <si>
    <t>VEN/ROM</t>
  </si>
  <si>
    <t>KAZ 3</t>
  </si>
  <si>
    <t xml:space="preserve">ISR </t>
  </si>
  <si>
    <t>UKR 2</t>
  </si>
  <si>
    <t>PER</t>
  </si>
  <si>
    <t>BLR 3</t>
  </si>
  <si>
    <t>YOSHIDA Kaito</t>
  </si>
  <si>
    <t>KANAMITSU Koyo</t>
  </si>
  <si>
    <t>CORREA Cecilio</t>
  </si>
  <si>
    <t>MEDINA Jan</t>
  </si>
  <si>
    <t>ZHAMAL Bekulan</t>
  </si>
  <si>
    <t>KENZIGULOV  Aidos</t>
  </si>
  <si>
    <t>YARASHENKA Vadim</t>
  </si>
  <si>
    <t>MILOVANOV Andrei</t>
  </si>
  <si>
    <t>DORAN Chris</t>
  </si>
  <si>
    <t>GREBENIUK Andrii</t>
  </si>
  <si>
    <t>HORBANENKO Oleksii</t>
  </si>
  <si>
    <t>TRAVIN Danila</t>
  </si>
  <si>
    <t>TENNILÄ Otto</t>
  </si>
  <si>
    <t>SOINE Toni</t>
  </si>
  <si>
    <t>FEDOTOV Petr</t>
  </si>
  <si>
    <t>KRASKOVSKIY Aleksandr</t>
  </si>
  <si>
    <t>SHUSTERMAN Yonatan</t>
  </si>
  <si>
    <t>ISRAELI Tal</t>
  </si>
  <si>
    <t>LIMONOV Anton</t>
  </si>
  <si>
    <t>LUSHNIKOV Volodymyr</t>
  </si>
  <si>
    <t>RUKLIATSOU Uladzislau</t>
  </si>
  <si>
    <t>TSYHANOUSKI Mikhail</t>
  </si>
  <si>
    <t>WETZEL Adrian Evensen</t>
  </si>
  <si>
    <t>EGENBERG Gard</t>
  </si>
  <si>
    <t>KILL Christian</t>
  </si>
  <si>
    <t>HUBERTY Dennis</t>
  </si>
  <si>
    <t>RUIZ Francisco Miguel</t>
  </si>
  <si>
    <t>LILLO Alberto</t>
  </si>
  <si>
    <t>STRINDBERG Casper</t>
  </si>
  <si>
    <t>ORENCEL Alexis</t>
  </si>
  <si>
    <t>JOFFRE Tomas</t>
  </si>
  <si>
    <t>GUTIERREZ Marc</t>
  </si>
  <si>
    <t>VILARDELL Albert</t>
  </si>
  <si>
    <t>ANDERSSON Anton</t>
  </si>
  <si>
    <t>NUNEZ Miquel</t>
  </si>
  <si>
    <t>GONZALES Iker</t>
  </si>
  <si>
    <t>PINTOS Martin</t>
  </si>
  <si>
    <t>PIHKALA Arttu</t>
  </si>
  <si>
    <t>MC DONALD Jonatan</t>
  </si>
  <si>
    <t>WESSHAGEN Edward</t>
  </si>
  <si>
    <t>KENZIGULOV  Dastan</t>
  </si>
  <si>
    <t>ARTUKMETOV Irisbek</t>
  </si>
  <si>
    <t>PAE Mihkel</t>
  </si>
  <si>
    <t>LUUK Mart</t>
  </si>
  <si>
    <t>PUKK Oskar</t>
  </si>
  <si>
    <t>MOOS Madis</t>
  </si>
  <si>
    <t>EST/FIN</t>
  </si>
  <si>
    <t>MUSTONEN Aleksi</t>
  </si>
  <si>
    <t>SANTOMAURO Fabio</t>
  </si>
  <si>
    <t>DIELISSEN Marc</t>
  </si>
  <si>
    <t>KUNATS Heorhi</t>
  </si>
  <si>
    <t>TSIAROKHIN Andrei</t>
  </si>
  <si>
    <t>VUHKA Maksim</t>
  </si>
  <si>
    <t>PETROV Sergei</t>
  </si>
  <si>
    <t>WATSON Benedict</t>
  </si>
  <si>
    <t>CASTRO Marc</t>
  </si>
  <si>
    <t>WILSON Samuel</t>
  </si>
  <si>
    <t>MABEY Samuel</t>
  </si>
  <si>
    <t>KOTOV Yevgen</t>
  </si>
  <si>
    <t>LUKIANCHUK Sergii</t>
  </si>
  <si>
    <t>AKIMALI Bakdaulet</t>
  </si>
  <si>
    <t>KHARKI Iskender</t>
  </si>
  <si>
    <t>ZHUBANOV Sanzhar</t>
  </si>
  <si>
    <t>ZAKHAROV Vladislav</t>
  </si>
  <si>
    <t>HEDBOM Max</t>
  </si>
  <si>
    <t>SORRENTINO Giacomo</t>
  </si>
  <si>
    <t>VELARDE Eddie</t>
  </si>
  <si>
    <t>PETERSON Jakob</t>
  </si>
  <si>
    <t>GRIXTI Isaac</t>
  </si>
  <si>
    <t>NUMAMURA Seiya</t>
  </si>
  <si>
    <t>KAWAKAMI Naoya</t>
  </si>
  <si>
    <t>BERZOSA Daniel</t>
  </si>
  <si>
    <t>PANTOJA Miguel Ángel</t>
  </si>
  <si>
    <t>SWE  1</t>
  </si>
  <si>
    <t xml:space="preserve">EST 1 </t>
  </si>
  <si>
    <t>CEPAS Ander</t>
  </si>
  <si>
    <t>EST1</t>
  </si>
  <si>
    <t>KAZ4</t>
  </si>
  <si>
    <t>FIN3</t>
  </si>
  <si>
    <t>LUX2</t>
  </si>
  <si>
    <t>UKR3</t>
  </si>
  <si>
    <t>KAZ3</t>
  </si>
  <si>
    <t xml:space="preserve"> LUX 2</t>
  </si>
  <si>
    <t>SWE</t>
  </si>
  <si>
    <t>O'CONNOR Miikka</t>
  </si>
  <si>
    <t>KABURKIN Maxim</t>
  </si>
  <si>
    <t>xxxxxxxxxxxxxxxxx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</si>
</sst>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\ mmm"/>
    <numFmt numFmtId="167" formatCode="hh:mm"/>
    <numFmt numFmtId="168" formatCode="dd/mm/yyyy"/>
    <numFmt numFmtId="169" formatCode="0_)"/>
    <numFmt numFmtId="170" formatCode="mm/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6" borderId="1" applyNumberFormat="0" applyAlignment="0" applyProtection="0"/>
    <xf numFmtId="0" fontId="37" fillId="0" borderId="6" applyNumberFormat="0" applyFill="0" applyAlignment="0" applyProtection="0"/>
    <xf numFmtId="0" fontId="2" fillId="0" borderId="0">
      <alignment/>
      <protection/>
    </xf>
    <xf numFmtId="0" fontId="3" fillId="17" borderId="0" applyNumberFormat="0" applyBorder="0" applyAlignment="0" applyProtection="0"/>
    <xf numFmtId="0" fontId="38" fillId="3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39" fillId="33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2" fontId="1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indent="2"/>
      <protection locked="0"/>
    </xf>
    <xf numFmtId="0" fontId="7" fillId="39" borderId="10" xfId="0" applyFont="1" applyFill="1" applyBorder="1" applyAlignment="1" applyProtection="1">
      <alignment horizontal="left" vertical="center" indent="2"/>
      <protection locked="0"/>
    </xf>
    <xf numFmtId="0" fontId="10" fillId="0" borderId="11" xfId="0" applyFont="1" applyBorder="1" applyAlignment="1" applyProtection="1">
      <alignment horizontal="left" vertical="center" indent="2"/>
      <protection locked="0"/>
    </xf>
    <xf numFmtId="0" fontId="10" fillId="0" borderId="12" xfId="0" applyFont="1" applyBorder="1" applyAlignment="1" applyProtection="1">
      <alignment horizontal="left" vertical="center" indent="2"/>
      <protection locked="0"/>
    </xf>
    <xf numFmtId="2" fontId="7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1" fillId="0" borderId="11" xfId="0" applyNumberFormat="1" applyFont="1" applyBorder="1" applyAlignment="1" applyProtection="1">
      <alignment/>
      <protection/>
    </xf>
    <xf numFmtId="169" fontId="1" fillId="39" borderId="13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NumberFormat="1" applyFont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/>
    </xf>
    <xf numFmtId="0" fontId="1" fillId="0" borderId="19" xfId="0" applyNumberFormat="1" applyFont="1" applyBorder="1" applyAlignment="1" applyProtection="1">
      <alignment horizontal="left"/>
      <protection/>
    </xf>
    <xf numFmtId="169" fontId="1" fillId="39" borderId="20" xfId="0" applyNumberFormat="1" applyFont="1" applyFill="1" applyBorder="1" applyAlignment="1" applyProtection="1">
      <alignment horizontal="center"/>
      <protection locked="0"/>
    </xf>
    <xf numFmtId="169" fontId="1" fillId="39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/>
      <protection/>
    </xf>
    <xf numFmtId="169" fontId="1" fillId="39" borderId="13" xfId="0" applyNumberFormat="1" applyFont="1" applyFill="1" applyBorder="1" applyAlignment="1" applyProtection="1">
      <alignment horizontal="center" vertical="center"/>
      <protection locked="0"/>
    </xf>
    <xf numFmtId="169" fontId="1" fillId="39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3" xfId="0" applyFont="1" applyFill="1" applyBorder="1" applyAlignment="1" applyProtection="1">
      <alignment horizontal="center"/>
      <protection/>
    </xf>
    <xf numFmtId="0" fontId="7" fillId="40" borderId="22" xfId="0" applyFont="1" applyFill="1" applyBorder="1" applyAlignment="1" applyProtection="1">
      <alignment horizontal="center"/>
      <protection/>
    </xf>
    <xf numFmtId="0" fontId="7" fillId="40" borderId="2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0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49" fontId="1" fillId="39" borderId="15" xfId="0" applyNumberFormat="1" applyFont="1" applyFill="1" applyBorder="1" applyAlignment="1" applyProtection="1">
      <alignment horizontal="left" indent="1"/>
      <protection locked="0"/>
    </xf>
    <xf numFmtId="0" fontId="41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16" borderId="13" xfId="0" applyNumberFormat="1" applyFill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2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0" xfId="65" applyFont="1">
      <alignment/>
      <protection/>
    </xf>
    <xf numFmtId="0" fontId="11" fillId="41" borderId="29" xfId="63" applyFont="1" applyFill="1" applyBorder="1" applyAlignment="1">
      <alignment horizontal="left"/>
      <protection/>
    </xf>
    <xf numFmtId="0" fontId="11" fillId="41" borderId="0" xfId="63" applyFont="1" applyFill="1" applyAlignment="1">
      <alignment horizontal="left"/>
      <protection/>
    </xf>
    <xf numFmtId="0" fontId="1" fillId="39" borderId="13" xfId="0" applyFont="1" applyFill="1" applyBorder="1" applyAlignment="1" applyProtection="1">
      <alignment horizontal="left" indent="1"/>
      <protection locked="0"/>
    </xf>
    <xf numFmtId="49" fontId="1" fillId="39" borderId="15" xfId="0" applyNumberFormat="1" applyFont="1" applyFill="1" applyBorder="1" applyAlignment="1" applyProtection="1">
      <alignment horizontal="left" indent="1"/>
      <protection locked="0"/>
    </xf>
    <xf numFmtId="0" fontId="1" fillId="0" borderId="13" xfId="0" applyFont="1" applyBorder="1" applyAlignment="1" applyProtection="1">
      <alignment horizontal="center"/>
      <protection/>
    </xf>
    <xf numFmtId="0" fontId="7" fillId="40" borderId="31" xfId="0" applyFont="1" applyFill="1" applyBorder="1" applyAlignment="1" applyProtection="1">
      <alignment horizontal="left" vertical="center" indent="2"/>
      <protection/>
    </xf>
    <xf numFmtId="168" fontId="7" fillId="39" borderId="12" xfId="0" applyNumberFormat="1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horizontal="center"/>
      <protection locked="0"/>
    </xf>
    <xf numFmtId="49" fontId="7" fillId="39" borderId="13" xfId="0" applyNumberFormat="1" applyFont="1" applyFill="1" applyBorder="1" applyAlignment="1" applyProtection="1">
      <alignment horizontal="left" vertical="center" indent="2"/>
      <protection locked="0"/>
    </xf>
    <xf numFmtId="49" fontId="7" fillId="39" borderId="10" xfId="0" applyNumberFormat="1" applyFont="1" applyFill="1" applyBorder="1" applyAlignment="1" applyProtection="1">
      <alignment horizontal="left" vertical="center" indent="2"/>
      <protection locked="0"/>
    </xf>
    <xf numFmtId="49" fontId="7" fillId="39" borderId="12" xfId="0" applyNumberFormat="1" applyFont="1" applyFill="1" applyBorder="1" applyAlignment="1" applyProtection="1">
      <alignment horizontal="left" vertical="center" indent="2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 % - Aksentti1 2" xfId="27"/>
    <cellStyle name="60 % - Aksentti2 2" xfId="28"/>
    <cellStyle name="60 % - Aksentti3 2" xfId="29"/>
    <cellStyle name="60 % - Aksentti4 2" xfId="30"/>
    <cellStyle name="60 % - Aksentti5 2" xfId="31"/>
    <cellStyle name="60 % - Aksentti6 2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äärittämätön" xfId="60"/>
    <cellStyle name="Neutraali 2" xfId="61"/>
    <cellStyle name="Neutral" xfId="62"/>
    <cellStyle name="Normaali 2" xfId="63"/>
    <cellStyle name="Normaali 3" xfId="64"/>
    <cellStyle name="Normaali_Taul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50">
      <selection activeCell="D10" sqref="D10"/>
    </sheetView>
  </sheetViews>
  <sheetFormatPr defaultColWidth="9.140625" defaultRowHeight="15"/>
  <cols>
    <col min="2" max="2" width="13.8515625" style="0" customWidth="1"/>
    <col min="3" max="3" width="13.7109375" style="1" customWidth="1"/>
    <col min="4" max="4" width="10.7109375" style="1" customWidth="1"/>
    <col min="5" max="5" width="11.28125" style="1" customWidth="1"/>
    <col min="6" max="6" width="9.7109375" style="1" customWidth="1"/>
    <col min="7" max="7" width="8.8515625" style="1" customWidth="1"/>
  </cols>
  <sheetData>
    <row r="1" spans="1:7" ht="17.25">
      <c r="A1" s="57" t="s">
        <v>4</v>
      </c>
      <c r="F1"/>
      <c r="G1"/>
    </row>
    <row r="2" spans="1:8" ht="17.25">
      <c r="A2" s="2" t="s">
        <v>24</v>
      </c>
      <c r="C2" s="59">
        <v>0.375</v>
      </c>
      <c r="D2" s="58">
        <v>0.4583333333333333</v>
      </c>
      <c r="E2" s="58">
        <v>0.5833333333333334</v>
      </c>
      <c r="F2" s="58">
        <v>0.6875</v>
      </c>
      <c r="G2" s="58">
        <v>0.7916666666666666</v>
      </c>
      <c r="H2" s="61" t="s">
        <v>59</v>
      </c>
    </row>
    <row r="3" spans="1:9" ht="18.75" customHeight="1">
      <c r="A3" s="63"/>
      <c r="B3" s="63"/>
      <c r="C3" s="64"/>
      <c r="D3" s="62"/>
      <c r="E3" s="62"/>
      <c r="F3" s="62"/>
      <c r="G3" s="62"/>
      <c r="H3" s="65"/>
      <c r="I3" s="65"/>
    </row>
    <row r="4" spans="1:9" ht="18.75" customHeight="1">
      <c r="A4" s="66">
        <v>1</v>
      </c>
      <c r="B4" s="66" t="s">
        <v>29</v>
      </c>
      <c r="C4" s="67" t="s">
        <v>29</v>
      </c>
      <c r="D4" s="62"/>
      <c r="E4" s="62"/>
      <c r="F4" s="62"/>
      <c r="G4" s="62"/>
      <c r="I4" s="65"/>
    </row>
    <row r="5" spans="1:9" ht="18.75" customHeight="1">
      <c r="A5" s="66">
        <v>2</v>
      </c>
      <c r="B5" s="66"/>
      <c r="C5" s="68"/>
      <c r="D5" s="67" t="s">
        <v>29</v>
      </c>
      <c r="E5" s="62"/>
      <c r="F5" s="62"/>
      <c r="G5" s="62"/>
      <c r="I5" s="65"/>
    </row>
    <row r="6" spans="1:9" ht="18.75" customHeight="1">
      <c r="A6" s="63">
        <v>3</v>
      </c>
      <c r="B6" s="63"/>
      <c r="C6" s="67"/>
      <c r="D6" s="68" t="s">
        <v>28</v>
      </c>
      <c r="E6" s="64"/>
      <c r="F6" s="62"/>
      <c r="G6" s="62"/>
      <c r="I6" s="65"/>
    </row>
    <row r="7" spans="1:9" ht="18.75" customHeight="1">
      <c r="A7" s="63">
        <v>4</v>
      </c>
      <c r="B7" s="63" t="s">
        <v>61</v>
      </c>
      <c r="C7" s="69"/>
      <c r="D7" s="70"/>
      <c r="E7" s="67"/>
      <c r="F7" s="62"/>
      <c r="G7" s="62"/>
      <c r="I7" s="65"/>
    </row>
    <row r="8" spans="1:9" ht="18.75" customHeight="1">
      <c r="A8" s="66">
        <v>5</v>
      </c>
      <c r="B8" s="66" t="s">
        <v>62</v>
      </c>
      <c r="C8" s="67" t="s">
        <v>62</v>
      </c>
      <c r="D8" s="70"/>
      <c r="E8" s="68" t="s">
        <v>60</v>
      </c>
      <c r="F8" s="64"/>
      <c r="G8" s="62"/>
      <c r="H8" s="65"/>
      <c r="I8" s="65"/>
    </row>
    <row r="9" spans="1:9" ht="18.75" customHeight="1">
      <c r="A9" s="66">
        <v>6</v>
      </c>
      <c r="B9" s="66" t="s">
        <v>39</v>
      </c>
      <c r="C9" s="68" t="s">
        <v>28</v>
      </c>
      <c r="D9" s="71" t="s">
        <v>49</v>
      </c>
      <c r="E9" s="72"/>
      <c r="F9" s="64"/>
      <c r="G9" s="62"/>
      <c r="H9" s="65"/>
      <c r="I9" s="65"/>
    </row>
    <row r="10" spans="1:9" ht="18.75" customHeight="1">
      <c r="A10" s="63">
        <v>7</v>
      </c>
      <c r="B10" s="63"/>
      <c r="C10" s="67"/>
      <c r="D10" s="69" t="s">
        <v>28</v>
      </c>
      <c r="E10" s="70"/>
      <c r="F10" s="64"/>
      <c r="G10" s="62"/>
      <c r="H10" s="65"/>
      <c r="I10" s="65"/>
    </row>
    <row r="11" spans="1:9" ht="18.75" customHeight="1">
      <c r="A11" s="63">
        <v>8</v>
      </c>
      <c r="B11" s="63" t="s">
        <v>48</v>
      </c>
      <c r="C11" s="69" t="s">
        <v>48</v>
      </c>
      <c r="D11" s="62"/>
      <c r="E11" s="70"/>
      <c r="F11" s="67"/>
      <c r="G11" s="62"/>
      <c r="H11" s="65"/>
      <c r="I11" s="65"/>
    </row>
    <row r="12" spans="1:9" ht="18.75" customHeight="1">
      <c r="A12" s="73"/>
      <c r="B12" s="73"/>
      <c r="C12" s="62"/>
      <c r="D12" s="62"/>
      <c r="E12" s="70"/>
      <c r="F12" s="68" t="s">
        <v>60</v>
      </c>
      <c r="G12" s="64"/>
      <c r="H12" s="65"/>
      <c r="I12" s="65"/>
    </row>
    <row r="13" spans="1:9" ht="18.75" customHeight="1">
      <c r="A13" s="66">
        <v>9</v>
      </c>
      <c r="B13" s="66" t="s">
        <v>21</v>
      </c>
      <c r="C13" s="67" t="s">
        <v>21</v>
      </c>
      <c r="D13" s="62"/>
      <c r="E13" s="70"/>
      <c r="F13" s="72"/>
      <c r="G13" s="64"/>
      <c r="H13" s="65"/>
      <c r="I13" s="65"/>
    </row>
    <row r="14" spans="1:9" ht="18.75" customHeight="1">
      <c r="A14" s="66">
        <v>10</v>
      </c>
      <c r="B14" s="66"/>
      <c r="C14" s="68"/>
      <c r="D14" s="67" t="s">
        <v>21</v>
      </c>
      <c r="E14" s="70"/>
      <c r="F14" s="72"/>
      <c r="G14" s="64"/>
      <c r="H14" s="65"/>
      <c r="I14" s="65"/>
    </row>
    <row r="15" spans="1:9" ht="18.75" customHeight="1">
      <c r="A15" s="63">
        <v>11</v>
      </c>
      <c r="B15" s="63" t="s">
        <v>64</v>
      </c>
      <c r="C15" s="67" t="s">
        <v>43</v>
      </c>
      <c r="D15" s="68" t="s">
        <v>47</v>
      </c>
      <c r="E15" s="72"/>
      <c r="F15" s="72"/>
      <c r="G15" s="64"/>
      <c r="H15" s="65"/>
      <c r="I15" s="65"/>
    </row>
    <row r="16" spans="1:9" ht="18.75" customHeight="1">
      <c r="A16" s="63">
        <v>12</v>
      </c>
      <c r="B16" s="63" t="s">
        <v>43</v>
      </c>
      <c r="C16" s="69" t="s">
        <v>28</v>
      </c>
      <c r="D16" s="70"/>
      <c r="E16" s="71"/>
      <c r="F16" s="72"/>
      <c r="G16" s="64"/>
      <c r="H16" s="65"/>
      <c r="I16" s="65"/>
    </row>
    <row r="17" spans="1:9" ht="18.75" customHeight="1">
      <c r="A17" s="66">
        <v>13</v>
      </c>
      <c r="B17" s="66" t="s">
        <v>66</v>
      </c>
      <c r="C17" s="67" t="s">
        <v>139</v>
      </c>
      <c r="D17" s="70"/>
      <c r="E17" s="69" t="s">
        <v>63</v>
      </c>
      <c r="F17" s="70"/>
      <c r="G17" s="64"/>
      <c r="H17" s="65"/>
      <c r="I17" s="65"/>
    </row>
    <row r="18" spans="1:9" ht="18.75" customHeight="1">
      <c r="A18" s="66">
        <v>14</v>
      </c>
      <c r="B18" s="66"/>
      <c r="C18" s="68"/>
      <c r="D18" s="71" t="s">
        <v>68</v>
      </c>
      <c r="E18" s="64"/>
      <c r="F18" s="70"/>
      <c r="G18" s="64"/>
      <c r="H18" s="65"/>
      <c r="I18" s="65"/>
    </row>
    <row r="19" spans="1:9" ht="18.75" customHeight="1">
      <c r="A19" s="63">
        <v>15</v>
      </c>
      <c r="B19" s="63"/>
      <c r="C19" s="67"/>
      <c r="D19" s="69" t="s">
        <v>28</v>
      </c>
      <c r="E19" s="62"/>
      <c r="F19" s="70"/>
      <c r="G19" s="64"/>
      <c r="H19" s="65"/>
      <c r="I19" s="65"/>
    </row>
    <row r="20" spans="1:9" ht="18.75" customHeight="1">
      <c r="A20" s="63">
        <v>16</v>
      </c>
      <c r="B20" s="63" t="s">
        <v>68</v>
      </c>
      <c r="C20" s="69" t="s">
        <v>68</v>
      </c>
      <c r="D20" s="62"/>
      <c r="E20" s="62"/>
      <c r="F20" s="70"/>
      <c r="G20" s="64"/>
      <c r="H20" s="65"/>
      <c r="I20" s="65"/>
    </row>
    <row r="21" spans="1:9" ht="18.75" customHeight="1">
      <c r="A21" s="74"/>
      <c r="B21" s="74"/>
      <c r="C21" s="62"/>
      <c r="D21" s="62"/>
      <c r="E21" s="62"/>
      <c r="F21" s="70"/>
      <c r="G21" s="67"/>
      <c r="H21" s="65"/>
      <c r="I21" s="65"/>
    </row>
    <row r="22" spans="1:9" ht="18.75" customHeight="1">
      <c r="A22" s="66">
        <v>17</v>
      </c>
      <c r="B22" s="66" t="s">
        <v>69</v>
      </c>
      <c r="C22" s="75" t="s">
        <v>69</v>
      </c>
      <c r="D22" s="62"/>
      <c r="E22" s="62"/>
      <c r="F22" s="70"/>
      <c r="G22" s="68" t="s">
        <v>60</v>
      </c>
      <c r="H22" s="65"/>
      <c r="I22" s="65"/>
    </row>
    <row r="23" spans="1:9" ht="18.75" customHeight="1">
      <c r="A23" s="66">
        <v>18</v>
      </c>
      <c r="B23" s="66"/>
      <c r="C23" s="76"/>
      <c r="D23" s="77" t="s">
        <v>70</v>
      </c>
      <c r="E23" s="62"/>
      <c r="F23" s="70"/>
      <c r="G23" s="64"/>
      <c r="H23" s="78"/>
      <c r="I23" s="65"/>
    </row>
    <row r="24" spans="1:9" ht="18.75" customHeight="1">
      <c r="A24" s="63">
        <v>19</v>
      </c>
      <c r="B24" s="63" t="s">
        <v>70</v>
      </c>
      <c r="C24" s="79" t="s">
        <v>70</v>
      </c>
      <c r="D24" s="68" t="s">
        <v>47</v>
      </c>
      <c r="E24" s="64"/>
      <c r="F24" s="70"/>
      <c r="G24" s="64"/>
      <c r="H24" s="78"/>
      <c r="I24" s="65"/>
    </row>
    <row r="25" spans="1:9" ht="18.75" customHeight="1">
      <c r="A25" s="63">
        <v>20</v>
      </c>
      <c r="B25" s="63" t="s">
        <v>33</v>
      </c>
      <c r="C25" s="69" t="s">
        <v>47</v>
      </c>
      <c r="D25" s="70"/>
      <c r="E25" s="67"/>
      <c r="F25" s="70"/>
      <c r="G25" s="64"/>
      <c r="H25" s="78"/>
      <c r="I25" s="65"/>
    </row>
    <row r="26" spans="1:9" ht="18.75" customHeight="1">
      <c r="A26" s="66">
        <v>21</v>
      </c>
      <c r="B26" s="66" t="s">
        <v>72</v>
      </c>
      <c r="C26" s="67" t="s">
        <v>23</v>
      </c>
      <c r="D26" s="70"/>
      <c r="E26" s="68" t="s">
        <v>65</v>
      </c>
      <c r="F26" s="72"/>
      <c r="G26" s="64"/>
      <c r="H26" s="78"/>
      <c r="I26" s="65"/>
    </row>
    <row r="27" spans="1:9" ht="18.75" customHeight="1">
      <c r="A27" s="66">
        <v>22</v>
      </c>
      <c r="B27" s="66" t="s">
        <v>23</v>
      </c>
      <c r="C27" s="68" t="s">
        <v>28</v>
      </c>
      <c r="D27" s="71" t="s">
        <v>23</v>
      </c>
      <c r="E27" s="72"/>
      <c r="F27" s="72"/>
      <c r="G27" s="64"/>
      <c r="H27" s="78"/>
      <c r="I27" s="65"/>
    </row>
    <row r="28" spans="1:9" ht="18.75" customHeight="1">
      <c r="A28" s="63">
        <v>23</v>
      </c>
      <c r="B28" s="63"/>
      <c r="C28" s="67"/>
      <c r="D28" s="69" t="s">
        <v>47</v>
      </c>
      <c r="E28" s="70"/>
      <c r="F28" s="72"/>
      <c r="G28" s="64"/>
      <c r="H28" s="78"/>
      <c r="I28" s="65"/>
    </row>
    <row r="29" spans="1:9" ht="18.75" customHeight="1">
      <c r="A29" s="63">
        <v>24</v>
      </c>
      <c r="B29" s="63" t="s">
        <v>31</v>
      </c>
      <c r="C29" s="69" t="s">
        <v>31</v>
      </c>
      <c r="D29" s="62"/>
      <c r="E29" s="70"/>
      <c r="F29" s="71"/>
      <c r="G29" s="64"/>
      <c r="H29" s="78"/>
      <c r="I29" s="65"/>
    </row>
    <row r="30" spans="1:9" ht="18.75" customHeight="1">
      <c r="A30" s="73"/>
      <c r="B30" s="73"/>
      <c r="C30" s="62"/>
      <c r="D30" s="62"/>
      <c r="E30" s="70"/>
      <c r="F30" s="69" t="s">
        <v>65</v>
      </c>
      <c r="G30" s="62"/>
      <c r="H30" s="78"/>
      <c r="I30" s="65"/>
    </row>
    <row r="31" spans="1:9" ht="18.75" customHeight="1">
      <c r="A31" s="66">
        <v>25</v>
      </c>
      <c r="B31" s="66" t="s">
        <v>36</v>
      </c>
      <c r="C31" s="67" t="s">
        <v>36</v>
      </c>
      <c r="D31" s="62"/>
      <c r="E31" s="70"/>
      <c r="F31" s="64"/>
      <c r="G31" s="62"/>
      <c r="H31" s="78"/>
      <c r="I31" s="65"/>
    </row>
    <row r="32" spans="1:9" ht="18.75" customHeight="1">
      <c r="A32" s="66">
        <v>26</v>
      </c>
      <c r="B32" s="66"/>
      <c r="C32" s="68"/>
      <c r="D32" s="67" t="s">
        <v>36</v>
      </c>
      <c r="E32" s="70"/>
      <c r="F32" s="64"/>
      <c r="G32" s="62"/>
      <c r="H32" s="78"/>
      <c r="I32" s="65"/>
    </row>
    <row r="33" spans="1:9" ht="18.75" customHeight="1">
      <c r="A33" s="63">
        <v>27</v>
      </c>
      <c r="B33" s="63" t="s">
        <v>73</v>
      </c>
      <c r="C33" s="67" t="s">
        <v>74</v>
      </c>
      <c r="D33" s="68" t="s">
        <v>28</v>
      </c>
      <c r="E33" s="72"/>
      <c r="F33" s="64"/>
      <c r="G33" s="62"/>
      <c r="H33" s="78"/>
      <c r="I33" s="65"/>
    </row>
    <row r="34" spans="1:9" ht="18.75" customHeight="1">
      <c r="A34" s="63">
        <v>28</v>
      </c>
      <c r="B34" s="63" t="s">
        <v>74</v>
      </c>
      <c r="C34" s="69" t="s">
        <v>47</v>
      </c>
      <c r="D34" s="70"/>
      <c r="E34" s="71"/>
      <c r="F34" s="64"/>
      <c r="G34" s="62"/>
      <c r="H34" s="78"/>
      <c r="I34" s="65"/>
    </row>
    <row r="35" spans="1:9" ht="18.75" customHeight="1">
      <c r="A35" s="66">
        <v>29</v>
      </c>
      <c r="B35" s="66" t="s">
        <v>75</v>
      </c>
      <c r="C35" s="67" t="s">
        <v>75</v>
      </c>
      <c r="D35" s="70"/>
      <c r="E35" s="69" t="s">
        <v>67</v>
      </c>
      <c r="F35" s="62"/>
      <c r="G35" s="62"/>
      <c r="H35" s="78"/>
      <c r="I35" s="65"/>
    </row>
    <row r="36" spans="1:9" ht="18.75" customHeight="1">
      <c r="A36" s="66">
        <v>30</v>
      </c>
      <c r="B36" s="66"/>
      <c r="C36" s="68"/>
      <c r="D36" s="71" t="s">
        <v>75</v>
      </c>
      <c r="E36" s="64"/>
      <c r="F36" s="62"/>
      <c r="G36" s="62"/>
      <c r="H36" s="78"/>
      <c r="I36" s="65"/>
    </row>
    <row r="37" spans="1:9" ht="15">
      <c r="A37" s="63">
        <v>31</v>
      </c>
      <c r="B37" s="63"/>
      <c r="C37" s="67"/>
      <c r="D37" s="69" t="s">
        <v>28</v>
      </c>
      <c r="E37" s="62"/>
      <c r="F37" s="62"/>
      <c r="G37" s="62"/>
      <c r="H37" s="78"/>
      <c r="I37" s="65"/>
    </row>
    <row r="38" spans="1:9" ht="13.5" customHeight="1">
      <c r="A38" s="63">
        <v>32</v>
      </c>
      <c r="B38" s="63" t="s">
        <v>76</v>
      </c>
      <c r="C38" s="69" t="s">
        <v>76</v>
      </c>
      <c r="D38" s="62"/>
      <c r="E38" s="62"/>
      <c r="F38" s="62"/>
      <c r="G38" s="62"/>
      <c r="H38" s="78"/>
      <c r="I38" s="65"/>
    </row>
    <row r="39" spans="1:9" ht="15">
      <c r="A39" s="80"/>
      <c r="B39" s="73"/>
      <c r="C39" s="62"/>
      <c r="D39" s="62"/>
      <c r="E39" s="62"/>
      <c r="F39" s="62"/>
      <c r="G39" s="62"/>
      <c r="H39" s="67"/>
      <c r="I39" s="65"/>
    </row>
    <row r="40" spans="1:9" ht="15">
      <c r="A40" s="66">
        <v>33</v>
      </c>
      <c r="B40" s="66" t="s">
        <v>77</v>
      </c>
      <c r="C40" s="67" t="s">
        <v>77</v>
      </c>
      <c r="D40" s="62"/>
      <c r="E40" s="62"/>
      <c r="F40" s="62"/>
      <c r="G40" s="65"/>
      <c r="H40" s="69" t="s">
        <v>60</v>
      </c>
      <c r="I40" s="62"/>
    </row>
    <row r="41" spans="1:9" ht="15">
      <c r="A41" s="66">
        <v>34</v>
      </c>
      <c r="B41" s="66"/>
      <c r="C41" s="68"/>
      <c r="D41" s="67" t="s">
        <v>77</v>
      </c>
      <c r="E41" s="62"/>
      <c r="F41" s="62"/>
      <c r="G41" s="65"/>
      <c r="H41" s="78"/>
      <c r="I41" s="62"/>
    </row>
    <row r="42" spans="1:9" ht="15">
      <c r="A42" s="63">
        <v>35</v>
      </c>
      <c r="B42" s="63"/>
      <c r="C42" s="67"/>
      <c r="D42" s="68" t="s">
        <v>28</v>
      </c>
      <c r="E42" s="64"/>
      <c r="F42" s="62"/>
      <c r="G42" s="62"/>
      <c r="H42" s="78"/>
      <c r="I42" s="62"/>
    </row>
    <row r="43" spans="1:9" ht="15">
      <c r="A43" s="63">
        <v>36</v>
      </c>
      <c r="B43" s="63" t="s">
        <v>79</v>
      </c>
      <c r="C43" s="69" t="s">
        <v>79</v>
      </c>
      <c r="D43" s="70"/>
      <c r="E43" s="67"/>
      <c r="F43" s="62"/>
      <c r="G43" s="62"/>
      <c r="H43" s="78"/>
      <c r="I43" s="62"/>
    </row>
    <row r="44" spans="1:9" ht="15">
      <c r="A44" s="66">
        <v>37</v>
      </c>
      <c r="B44" s="66" t="s">
        <v>49</v>
      </c>
      <c r="C44" s="67" t="s">
        <v>175</v>
      </c>
      <c r="D44" s="70"/>
      <c r="E44" s="68" t="s">
        <v>71</v>
      </c>
      <c r="F44" s="64"/>
      <c r="G44" s="62"/>
      <c r="H44" s="78"/>
      <c r="I44" s="62"/>
    </row>
    <row r="45" spans="1:9" ht="15">
      <c r="A45" s="66">
        <v>38</v>
      </c>
      <c r="B45" s="66" t="s">
        <v>80</v>
      </c>
      <c r="C45" s="68" t="s">
        <v>28</v>
      </c>
      <c r="D45" s="71" t="s">
        <v>82</v>
      </c>
      <c r="E45" s="72"/>
      <c r="F45" s="64"/>
      <c r="G45" s="62"/>
      <c r="H45" s="78"/>
      <c r="I45" s="62"/>
    </row>
    <row r="46" spans="1:9" ht="15">
      <c r="A46" s="63">
        <v>39</v>
      </c>
      <c r="B46" s="63"/>
      <c r="C46" s="67"/>
      <c r="D46" s="69" t="s">
        <v>28</v>
      </c>
      <c r="E46" s="70"/>
      <c r="F46" s="64"/>
      <c r="G46" s="62"/>
      <c r="H46" s="78"/>
      <c r="I46" s="62"/>
    </row>
    <row r="47" spans="1:9" ht="15">
      <c r="A47" s="63">
        <v>40</v>
      </c>
      <c r="B47" s="63" t="s">
        <v>82</v>
      </c>
      <c r="C47" s="69" t="s">
        <v>82</v>
      </c>
      <c r="D47" s="62"/>
      <c r="E47" s="70"/>
      <c r="F47" s="67"/>
      <c r="G47" s="62"/>
      <c r="H47" s="78"/>
      <c r="I47" s="62"/>
    </row>
    <row r="48" spans="1:9" ht="15">
      <c r="A48" s="73"/>
      <c r="B48" s="73"/>
      <c r="C48" s="62"/>
      <c r="D48" s="62"/>
      <c r="E48" s="70"/>
      <c r="F48" s="68" t="s">
        <v>67</v>
      </c>
      <c r="G48" s="64"/>
      <c r="H48" s="78"/>
      <c r="I48" s="65"/>
    </row>
    <row r="49" spans="1:9" ht="15">
      <c r="A49" s="66">
        <v>41</v>
      </c>
      <c r="B49" s="66" t="s">
        <v>83</v>
      </c>
      <c r="C49" s="67" t="s">
        <v>83</v>
      </c>
      <c r="D49" s="62"/>
      <c r="E49" s="70"/>
      <c r="F49" s="72"/>
      <c r="G49" s="64"/>
      <c r="H49" s="78"/>
      <c r="I49" s="62"/>
    </row>
    <row r="50" spans="1:9" ht="15">
      <c r="A50" s="66">
        <v>42</v>
      </c>
      <c r="B50" s="66"/>
      <c r="C50" s="68"/>
      <c r="D50" s="67" t="s">
        <v>46</v>
      </c>
      <c r="E50" s="70"/>
      <c r="F50" s="72"/>
      <c r="G50" s="64"/>
      <c r="H50" s="78"/>
      <c r="I50" s="62"/>
    </row>
    <row r="51" spans="1:9" ht="15">
      <c r="A51" s="63">
        <v>43</v>
      </c>
      <c r="B51" s="63" t="s">
        <v>84</v>
      </c>
      <c r="C51" s="67" t="s">
        <v>46</v>
      </c>
      <c r="D51" s="68" t="s">
        <v>28</v>
      </c>
      <c r="E51" s="72"/>
      <c r="F51" s="72"/>
      <c r="G51" s="64"/>
      <c r="H51" s="78"/>
      <c r="I51" s="62"/>
    </row>
    <row r="52" spans="1:9" ht="15">
      <c r="A52" s="63">
        <v>44</v>
      </c>
      <c r="B52" s="63" t="s">
        <v>46</v>
      </c>
      <c r="C52" s="69" t="s">
        <v>47</v>
      </c>
      <c r="D52" s="70"/>
      <c r="E52" s="71"/>
      <c r="F52" s="72"/>
      <c r="G52" s="64"/>
      <c r="H52" s="78"/>
      <c r="I52" s="62"/>
    </row>
    <row r="53" spans="1:9" ht="15">
      <c r="A53" s="66">
        <v>45</v>
      </c>
      <c r="B53" s="66" t="s">
        <v>44</v>
      </c>
      <c r="C53" s="67" t="s">
        <v>44</v>
      </c>
      <c r="D53" s="70"/>
      <c r="E53" s="69" t="s">
        <v>81</v>
      </c>
      <c r="F53" s="70"/>
      <c r="G53" s="64"/>
      <c r="H53" s="78"/>
      <c r="I53" s="62"/>
    </row>
    <row r="54" spans="1:9" ht="15">
      <c r="A54" s="66">
        <v>46</v>
      </c>
      <c r="B54" s="66" t="s">
        <v>85</v>
      </c>
      <c r="C54" s="68" t="s">
        <v>28</v>
      </c>
      <c r="D54" s="71" t="s">
        <v>44</v>
      </c>
      <c r="E54" s="64"/>
      <c r="F54" s="70"/>
      <c r="G54" s="64"/>
      <c r="H54" s="78"/>
      <c r="I54" s="62"/>
    </row>
    <row r="55" spans="1:9" ht="15">
      <c r="A55" s="63">
        <v>47</v>
      </c>
      <c r="B55" s="63"/>
      <c r="C55" s="67"/>
      <c r="D55" s="69" t="s">
        <v>47</v>
      </c>
      <c r="E55" s="62"/>
      <c r="F55" s="70"/>
      <c r="G55" s="64"/>
      <c r="H55" s="78"/>
      <c r="I55" s="62"/>
    </row>
    <row r="56" spans="1:9" ht="15">
      <c r="A56" s="63">
        <v>48</v>
      </c>
      <c r="B56" s="63" t="s">
        <v>86</v>
      </c>
      <c r="C56" s="69" t="s">
        <v>86</v>
      </c>
      <c r="D56" s="62"/>
      <c r="E56" s="62"/>
      <c r="F56" s="70"/>
      <c r="G56" s="64"/>
      <c r="H56" s="78"/>
      <c r="I56" s="62"/>
    </row>
    <row r="57" spans="1:9" ht="15">
      <c r="A57" s="74"/>
      <c r="B57" s="74"/>
      <c r="C57" s="62"/>
      <c r="D57" s="62"/>
      <c r="E57" s="62"/>
      <c r="F57" s="70"/>
      <c r="G57" s="71"/>
      <c r="H57" s="65"/>
      <c r="I57" s="65"/>
    </row>
    <row r="58" spans="1:9" ht="15">
      <c r="A58" s="66">
        <v>49</v>
      </c>
      <c r="B58" s="66" t="s">
        <v>40</v>
      </c>
      <c r="C58" s="67" t="s">
        <v>40</v>
      </c>
      <c r="D58" s="62"/>
      <c r="E58" s="62"/>
      <c r="F58" s="70"/>
      <c r="G58" s="69" t="s">
        <v>65</v>
      </c>
      <c r="H58" s="65"/>
      <c r="I58" s="62"/>
    </row>
    <row r="59" spans="1:9" ht="15">
      <c r="A59" s="66">
        <v>50</v>
      </c>
      <c r="B59" s="66"/>
      <c r="C59" s="68"/>
      <c r="D59" s="67" t="s">
        <v>40</v>
      </c>
      <c r="E59" s="62"/>
      <c r="F59" s="70"/>
      <c r="G59" s="64"/>
      <c r="H59" s="65"/>
      <c r="I59" s="62"/>
    </row>
    <row r="60" spans="1:9" ht="15">
      <c r="A60" s="63">
        <v>51</v>
      </c>
      <c r="B60" s="63"/>
      <c r="C60" s="67"/>
      <c r="D60" s="68" t="s">
        <v>28</v>
      </c>
      <c r="E60" s="64"/>
      <c r="F60" s="70"/>
      <c r="G60" s="64"/>
      <c r="H60" s="65"/>
      <c r="I60" s="62"/>
    </row>
    <row r="61" spans="1:9" ht="15">
      <c r="A61" s="63">
        <v>52</v>
      </c>
      <c r="B61" s="63" t="s">
        <v>87</v>
      </c>
      <c r="C61" s="69" t="s">
        <v>87</v>
      </c>
      <c r="D61" s="70"/>
      <c r="E61" s="67"/>
      <c r="F61" s="70"/>
      <c r="G61" s="64"/>
      <c r="H61" s="65"/>
      <c r="I61" s="65"/>
    </row>
    <row r="62" spans="1:9" ht="15">
      <c r="A62" s="66">
        <v>53</v>
      </c>
      <c r="B62" s="66" t="s">
        <v>32</v>
      </c>
      <c r="C62" s="67" t="s">
        <v>32</v>
      </c>
      <c r="D62" s="70"/>
      <c r="E62" s="68" t="s">
        <v>78</v>
      </c>
      <c r="F62" s="72"/>
      <c r="G62" s="64"/>
      <c r="H62" s="65"/>
      <c r="I62" s="62"/>
    </row>
    <row r="63" spans="1:9" ht="15">
      <c r="A63" s="66">
        <v>54</v>
      </c>
      <c r="B63" s="66" t="s">
        <v>88</v>
      </c>
      <c r="C63" s="68" t="s">
        <v>28</v>
      </c>
      <c r="D63" s="71" t="s">
        <v>89</v>
      </c>
      <c r="E63" s="72"/>
      <c r="F63" s="72"/>
      <c r="G63" s="64"/>
      <c r="H63" s="65"/>
      <c r="I63" s="62"/>
    </row>
    <row r="64" spans="1:9" ht="15">
      <c r="A64" s="63">
        <v>55</v>
      </c>
      <c r="B64" s="63"/>
      <c r="C64" s="67"/>
      <c r="D64" s="69" t="s">
        <v>28</v>
      </c>
      <c r="E64" s="70"/>
      <c r="F64" s="72"/>
      <c r="G64" s="64"/>
      <c r="H64" s="65"/>
      <c r="I64" s="62"/>
    </row>
    <row r="65" spans="1:9" ht="15">
      <c r="A65" s="63">
        <v>56</v>
      </c>
      <c r="B65" s="63" t="s">
        <v>89</v>
      </c>
      <c r="C65" s="69" t="s">
        <v>27</v>
      </c>
      <c r="D65" s="62"/>
      <c r="E65" s="70"/>
      <c r="F65" s="71"/>
      <c r="G65" s="64"/>
      <c r="H65" s="65"/>
      <c r="I65" s="62"/>
    </row>
    <row r="66" spans="1:9" ht="15">
      <c r="A66" s="73"/>
      <c r="B66" s="73"/>
      <c r="C66" s="62"/>
      <c r="D66" s="62"/>
      <c r="E66" s="70"/>
      <c r="F66" s="69" t="s">
        <v>71</v>
      </c>
      <c r="G66" s="62"/>
      <c r="H66" s="65"/>
      <c r="I66" s="65"/>
    </row>
    <row r="67" spans="1:9" ht="15">
      <c r="A67" s="66">
        <v>57</v>
      </c>
      <c r="B67" s="66" t="s">
        <v>90</v>
      </c>
      <c r="C67" s="67" t="s">
        <v>90</v>
      </c>
      <c r="D67" s="62"/>
      <c r="E67" s="70"/>
      <c r="F67" s="64"/>
      <c r="G67" s="62"/>
      <c r="H67" s="65"/>
      <c r="I67" s="62"/>
    </row>
    <row r="68" spans="1:9" ht="15">
      <c r="A68" s="66">
        <v>58</v>
      </c>
      <c r="B68" s="66"/>
      <c r="C68" s="68"/>
      <c r="D68" s="67" t="s">
        <v>90</v>
      </c>
      <c r="E68" s="70"/>
      <c r="F68" s="64"/>
      <c r="G68" s="62"/>
      <c r="H68" s="65"/>
      <c r="I68" s="62"/>
    </row>
    <row r="69" spans="1:9" ht="15">
      <c r="A69" s="63">
        <v>59</v>
      </c>
      <c r="B69" s="63" t="s">
        <v>91</v>
      </c>
      <c r="C69" s="67" t="s">
        <v>176</v>
      </c>
      <c r="D69" s="68" t="s">
        <v>47</v>
      </c>
      <c r="E69" s="72"/>
      <c r="F69" s="64"/>
      <c r="G69" s="62"/>
      <c r="H69" s="65"/>
      <c r="I69" s="62"/>
    </row>
    <row r="70" spans="1:9" ht="15">
      <c r="A70" s="63">
        <v>60</v>
      </c>
      <c r="B70" s="63" t="s">
        <v>41</v>
      </c>
      <c r="C70" s="69" t="s">
        <v>28</v>
      </c>
      <c r="D70" s="70"/>
      <c r="E70" s="71"/>
      <c r="F70" s="64"/>
      <c r="G70" s="62"/>
      <c r="H70" s="65"/>
      <c r="I70" s="62"/>
    </row>
    <row r="71" spans="1:9" ht="15">
      <c r="A71" s="66">
        <v>61</v>
      </c>
      <c r="B71" s="66" t="s">
        <v>92</v>
      </c>
      <c r="C71" s="67" t="s">
        <v>92</v>
      </c>
      <c r="D71" s="70"/>
      <c r="E71" s="69" t="s">
        <v>81</v>
      </c>
      <c r="F71" s="62"/>
      <c r="G71" s="62"/>
      <c r="H71" s="65"/>
      <c r="I71" s="62"/>
    </row>
    <row r="72" spans="1:9" ht="15">
      <c r="A72" s="66">
        <v>62</v>
      </c>
      <c r="B72" s="66"/>
      <c r="C72" s="68"/>
      <c r="D72" s="71" t="s">
        <v>22</v>
      </c>
      <c r="E72" s="64"/>
      <c r="F72" s="62"/>
      <c r="G72" s="62"/>
      <c r="H72" s="65"/>
      <c r="I72" s="62"/>
    </row>
    <row r="73" spans="1:9" ht="15">
      <c r="A73" s="63">
        <v>63</v>
      </c>
      <c r="B73" s="63"/>
      <c r="C73" s="67"/>
      <c r="D73" s="69" t="s">
        <v>28</v>
      </c>
      <c r="E73" s="62"/>
      <c r="F73" s="62"/>
      <c r="G73" s="62"/>
      <c r="H73" s="65"/>
      <c r="I73" s="62"/>
    </row>
    <row r="74" spans="1:9" ht="15">
      <c r="A74" s="63">
        <v>64</v>
      </c>
      <c r="B74" s="63" t="s">
        <v>22</v>
      </c>
      <c r="C74" s="69" t="s">
        <v>22</v>
      </c>
      <c r="D74" s="62"/>
      <c r="E74" s="62"/>
      <c r="F74" s="62"/>
      <c r="G74" s="62"/>
      <c r="H74" s="65"/>
      <c r="I74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2"/>
  <sheetViews>
    <sheetView tabSelected="1" zoomScale="71" zoomScaleNormal="71" zoomScalePageLayoutView="0" workbookViewId="0" topLeftCell="A50">
      <selection activeCell="T57" sqref="T57"/>
    </sheetView>
  </sheetViews>
  <sheetFormatPr defaultColWidth="9.140625" defaultRowHeight="21" customHeight="1"/>
  <cols>
    <col min="9" max="9" width="15.7109375" style="0" customWidth="1"/>
  </cols>
  <sheetData>
    <row r="2" spans="1:13" ht="21" customHeight="1">
      <c r="A2" s="3">
        <v>1</v>
      </c>
      <c r="B2" s="4" t="s">
        <v>3</v>
      </c>
      <c r="C2" s="5"/>
      <c r="D2" s="5"/>
      <c r="E2" s="3"/>
      <c r="F2" s="6" t="s">
        <v>50</v>
      </c>
      <c r="G2" s="7"/>
      <c r="H2" s="8"/>
      <c r="I2" s="88">
        <v>43804</v>
      </c>
      <c r="J2" s="88"/>
      <c r="K2" s="88"/>
      <c r="L2" s="88"/>
      <c r="M2" s="88"/>
    </row>
    <row r="3" spans="1:13" ht="21" customHeight="1">
      <c r="A3" s="9"/>
      <c r="B3" s="9" t="s">
        <v>4</v>
      </c>
      <c r="C3" s="5"/>
      <c r="D3" s="5"/>
      <c r="E3" s="3"/>
      <c r="F3" s="6"/>
      <c r="G3" s="7"/>
      <c r="H3" s="8"/>
      <c r="I3" s="89" t="s">
        <v>58</v>
      </c>
      <c r="J3" s="89"/>
      <c r="K3" s="89"/>
      <c r="L3" s="89"/>
      <c r="M3" s="89"/>
    </row>
    <row r="4" spans="1:13" ht="21" customHeight="1">
      <c r="A4" s="3"/>
      <c r="B4" s="10"/>
      <c r="C4" s="5"/>
      <c r="D4" s="5"/>
      <c r="E4" s="5"/>
      <c r="F4" s="11"/>
      <c r="G4" s="5"/>
      <c r="H4" s="5"/>
      <c r="I4" s="5"/>
      <c r="J4" s="5"/>
      <c r="K4" s="5"/>
      <c r="L4" s="5"/>
      <c r="M4" s="5"/>
    </row>
    <row r="5" spans="1:13" ht="21" customHeight="1">
      <c r="A5" s="12" t="s">
        <v>51</v>
      </c>
      <c r="B5" s="90" t="s">
        <v>62</v>
      </c>
      <c r="C5" s="90"/>
      <c r="D5" s="13"/>
      <c r="E5" s="12" t="s">
        <v>51</v>
      </c>
      <c r="F5" s="14" t="s">
        <v>39</v>
      </c>
      <c r="G5" s="15"/>
      <c r="H5" s="15"/>
      <c r="I5" s="15"/>
      <c r="J5" s="15"/>
      <c r="K5" s="15"/>
      <c r="L5" s="15"/>
      <c r="M5" s="16"/>
    </row>
    <row r="6" spans="1:13" ht="21" customHeight="1">
      <c r="A6" s="17" t="s">
        <v>5</v>
      </c>
      <c r="B6" s="84" t="s">
        <v>133</v>
      </c>
      <c r="C6" s="84"/>
      <c r="D6" s="18"/>
      <c r="E6" s="19" t="s">
        <v>6</v>
      </c>
      <c r="F6" s="85" t="s">
        <v>157</v>
      </c>
      <c r="G6" s="85"/>
      <c r="H6" s="85"/>
      <c r="I6" s="85"/>
      <c r="J6" s="85"/>
      <c r="K6" s="85"/>
      <c r="L6" s="85"/>
      <c r="M6" s="85"/>
    </row>
    <row r="7" spans="1:13" ht="21" customHeight="1">
      <c r="A7" s="20" t="s">
        <v>7</v>
      </c>
      <c r="B7" s="84" t="s">
        <v>134</v>
      </c>
      <c r="C7" s="84"/>
      <c r="D7" s="18"/>
      <c r="E7" s="21" t="s">
        <v>8</v>
      </c>
      <c r="F7" s="84" t="s">
        <v>42</v>
      </c>
      <c r="G7" s="84"/>
      <c r="H7" s="84"/>
      <c r="I7" s="84"/>
      <c r="J7" s="84"/>
      <c r="K7" s="84"/>
      <c r="L7" s="84"/>
      <c r="M7" s="84"/>
    </row>
    <row r="8" spans="1:13" ht="21" customHeight="1">
      <c r="A8" s="22" t="s">
        <v>52</v>
      </c>
      <c r="B8" s="23"/>
      <c r="C8" s="24"/>
      <c r="D8" s="25"/>
      <c r="E8" s="22" t="s">
        <v>52</v>
      </c>
      <c r="F8" s="23"/>
      <c r="G8" s="26"/>
      <c r="H8" s="26"/>
      <c r="I8" s="26"/>
      <c r="J8" s="26"/>
      <c r="K8" s="26"/>
      <c r="L8" s="26"/>
      <c r="M8" s="26"/>
    </row>
    <row r="9" spans="1:13" ht="21" customHeight="1">
      <c r="A9" s="27"/>
      <c r="B9" s="84"/>
      <c r="C9" s="84"/>
      <c r="D9" s="18"/>
      <c r="E9" s="28"/>
      <c r="F9" s="85"/>
      <c r="G9" s="85"/>
      <c r="H9" s="85"/>
      <c r="I9" s="85"/>
      <c r="J9" s="85"/>
      <c r="K9" s="85"/>
      <c r="L9" s="85"/>
      <c r="M9" s="85"/>
    </row>
    <row r="10" spans="1:13" ht="21" customHeight="1">
      <c r="A10" s="29"/>
      <c r="B10" s="84"/>
      <c r="C10" s="84"/>
      <c r="D10" s="18"/>
      <c r="E10" s="30"/>
      <c r="F10" s="84"/>
      <c r="G10" s="84"/>
      <c r="H10" s="84"/>
      <c r="I10" s="84"/>
      <c r="J10" s="84"/>
      <c r="K10" s="84"/>
      <c r="L10" s="84"/>
      <c r="M10" s="84"/>
    </row>
    <row r="11" spans="1:13" ht="21" customHeight="1">
      <c r="A11" s="5"/>
      <c r="B11" s="5"/>
      <c r="C11" s="5"/>
      <c r="D11" s="5"/>
      <c r="E11" s="11"/>
      <c r="F11" s="11"/>
      <c r="G11" s="11"/>
      <c r="H11" s="11"/>
      <c r="I11" s="5"/>
      <c r="J11" s="5"/>
      <c r="K11" s="5"/>
      <c r="L11" s="31"/>
      <c r="M11" s="3"/>
    </row>
    <row r="12" spans="1:13" ht="21" customHeight="1">
      <c r="A12" s="9" t="s">
        <v>53</v>
      </c>
      <c r="B12" s="5"/>
      <c r="C12" s="5"/>
      <c r="D12" s="5"/>
      <c r="E12" s="32" t="s">
        <v>9</v>
      </c>
      <c r="F12" s="32" t="s">
        <v>10</v>
      </c>
      <c r="G12" s="32" t="s">
        <v>11</v>
      </c>
      <c r="H12" s="32" t="s">
        <v>12</v>
      </c>
      <c r="I12" s="32" t="s">
        <v>13</v>
      </c>
      <c r="J12" s="86" t="s">
        <v>14</v>
      </c>
      <c r="K12" s="86"/>
      <c r="L12" s="32" t="s">
        <v>15</v>
      </c>
      <c r="M12" s="32" t="s">
        <v>16</v>
      </c>
    </row>
    <row r="13" spans="1:13" ht="21" customHeight="1">
      <c r="A13" s="33" t="s">
        <v>17</v>
      </c>
      <c r="B13" s="34" t="str">
        <f>IF(B6&gt;"",B6,"")</f>
        <v>KENZIGULOV  Dastan</v>
      </c>
      <c r="C13" s="34" t="str">
        <f>IF(F6&gt;"",F6,"")</f>
        <v>HEDBOM Max</v>
      </c>
      <c r="D13" s="34">
        <f>IF(D6&gt;"",D6&amp;" - "&amp;H6,"")</f>
      </c>
      <c r="E13" s="35">
        <v>10</v>
      </c>
      <c r="F13" s="35">
        <v>7</v>
      </c>
      <c r="G13" s="35">
        <v>-5</v>
      </c>
      <c r="H13" s="35">
        <v>7</v>
      </c>
      <c r="I13" s="35"/>
      <c r="J13" s="36">
        <f>IF(ISBLANK(E13),"",COUNTIF(E13:I13,"&gt;=0"))</f>
        <v>3</v>
      </c>
      <c r="K13" s="37">
        <f>IF(ISBLANK(E13),"",(IF(LEFT(E13,1)="-",1,0)+IF(LEFT(F13,1)="-",1,0)+IF(LEFT(G13,1)="-",1,0)+IF(LEFT(H13,1)="-",1,0)+IF(LEFT(I13,1)="-",1,0)))</f>
        <v>1</v>
      </c>
      <c r="L13" s="38">
        <f aca="true" t="shared" si="0" ref="L13:M17">IF(J13=3,1,"")</f>
        <v>1</v>
      </c>
      <c r="M13" s="39">
        <f t="shared" si="0"/>
      </c>
    </row>
    <row r="14" spans="1:13" ht="21" customHeight="1">
      <c r="A14" s="33" t="s">
        <v>18</v>
      </c>
      <c r="B14" s="34" t="str">
        <f>IF(B7&gt;"",B7,"")</f>
        <v>ARTUKMETOV Irisbek</v>
      </c>
      <c r="C14" s="34" t="str">
        <f>IF(F7&gt;"",F7,"")</f>
        <v>ABRAHAMSSON Theo</v>
      </c>
      <c r="D14" s="34">
        <f>IF(D7&gt;"",D7&amp;" - "&amp;H7,"")</f>
      </c>
      <c r="E14" s="35">
        <v>-6</v>
      </c>
      <c r="F14" s="35">
        <v>10</v>
      </c>
      <c r="G14" s="35">
        <v>-7</v>
      </c>
      <c r="H14" s="35">
        <v>10</v>
      </c>
      <c r="I14" s="35">
        <v>11</v>
      </c>
      <c r="J14" s="36">
        <f>IF(ISBLANK(E14),"",COUNTIF(E14:I14,"&gt;=0"))</f>
        <v>3</v>
      </c>
      <c r="K14" s="37">
        <f>IF(ISBLANK(E14),"",(IF(LEFT(E14,1)="-",1,0)+IF(LEFT(F14,1)="-",1,0)+IF(LEFT(G14,1)="-",1,0)+IF(LEFT(H14,1)="-",1,0)+IF(LEFT(I14,1)="-",1,0)))</f>
        <v>2</v>
      </c>
      <c r="L14" s="38">
        <f t="shared" si="0"/>
        <v>1</v>
      </c>
      <c r="M14" s="39">
        <f t="shared" si="0"/>
      </c>
    </row>
    <row r="15" spans="1:13" ht="21" customHeight="1">
      <c r="A15" s="40" t="s">
        <v>52</v>
      </c>
      <c r="B15" s="34">
        <f>IF(B9&gt;"",B9&amp;" / "&amp;B10,"")</f>
      </c>
      <c r="C15" s="34">
        <f>IF(F9&gt;"",F9&amp;" / "&amp;F10,"")</f>
      </c>
      <c r="D15" s="41"/>
      <c r="E15" s="42"/>
      <c r="F15" s="35"/>
      <c r="G15" s="35"/>
      <c r="H15" s="43"/>
      <c r="I15" s="43"/>
      <c r="J15" s="36">
        <f>IF(ISBLANK(E15),"",COUNTIF(E15:I15,"&gt;=0"))</f>
      </c>
      <c r="K15" s="37">
        <f>IF(ISBLANK(E15),"",(IF(LEFT(E15,1)="-",1,0)+IF(LEFT(F15,1)="-",1,0)+IF(LEFT(G15,1)="-",1,0)+IF(LEFT(H15,1)="-",1,0)+IF(LEFT(I15,1)="-",1,0)))</f>
      </c>
      <c r="L15" s="38">
        <f t="shared" si="0"/>
      </c>
      <c r="M15" s="39">
        <f t="shared" si="0"/>
      </c>
    </row>
    <row r="16" spans="1:13" ht="21" customHeight="1">
      <c r="A16" s="33" t="s">
        <v>19</v>
      </c>
      <c r="B16" s="34" t="str">
        <f>IF(B6&gt;"",B6,"")</f>
        <v>KENZIGULOV  Dastan</v>
      </c>
      <c r="C16" s="34" t="str">
        <f>IF(F7&gt;"",F7,"")</f>
        <v>ABRAHAMSSON Theo</v>
      </c>
      <c r="D16" s="44"/>
      <c r="E16" s="45"/>
      <c r="F16" s="46"/>
      <c r="G16" s="43"/>
      <c r="H16" s="35"/>
      <c r="I16" s="35"/>
      <c r="J16" s="36">
        <f>IF(ISBLANK(E16),"",COUNTIF(E16:I16,"&gt;=0"))</f>
      </c>
      <c r="K16" s="37">
        <f>IF(ISBLANK(E16),"",(IF(LEFT(E16,1)="-",1,0)+IF(LEFT(F16,1)="-",1,0)+IF(LEFT(G16,1)="-",1,0)+IF(LEFT(H16,1)="-",1,0)+IF(LEFT(I16,1)="-",1,0)))</f>
      </c>
      <c r="L16" s="38">
        <f t="shared" si="0"/>
      </c>
      <c r="M16" s="39">
        <f t="shared" si="0"/>
      </c>
    </row>
    <row r="17" spans="1:13" ht="21" customHeight="1" thickBot="1">
      <c r="A17" s="33" t="s">
        <v>20</v>
      </c>
      <c r="B17" s="34" t="str">
        <f>IF(B7&gt;"",B7,"")</f>
        <v>ARTUKMETOV Irisbek</v>
      </c>
      <c r="C17" s="34" t="str">
        <f>IF(F6&gt;"",F6,"")</f>
        <v>HEDBOM Max</v>
      </c>
      <c r="D17" s="44"/>
      <c r="E17" s="42"/>
      <c r="F17" s="35"/>
      <c r="G17" s="35"/>
      <c r="H17" s="35"/>
      <c r="I17" s="35"/>
      <c r="J17" s="36">
        <f>IF(ISBLANK(E17),"",COUNTIF(E17:I17,"&gt;=0"))</f>
      </c>
      <c r="K17" s="37">
        <f>IF(ISBLANK(E17),"",(IF(LEFT(E17,1)="-",1,0)+IF(LEFT(F17,1)="-",1,0)+IF(LEFT(G17,1)="-",1,0)+IF(LEFT(H17,1)="-",1,0)+IF(LEFT(I17,1)="-",1,0)))</f>
      </c>
      <c r="L17" s="38">
        <f t="shared" si="0"/>
      </c>
      <c r="M17" s="39">
        <f t="shared" si="0"/>
      </c>
    </row>
    <row r="18" spans="1:13" ht="21" customHeight="1" thickBot="1">
      <c r="A18" s="5"/>
      <c r="B18" s="5"/>
      <c r="C18" s="5"/>
      <c r="D18" s="5"/>
      <c r="E18" s="5"/>
      <c r="F18" s="5"/>
      <c r="G18" s="5"/>
      <c r="H18" s="47" t="s">
        <v>54</v>
      </c>
      <c r="I18" s="48"/>
      <c r="J18" s="49">
        <f>IF(ISBLANK(B6),"",SUM(J13:J17))</f>
        <v>6</v>
      </c>
      <c r="K18" s="49">
        <f>IF(ISBLANK(F6),"",SUM(K13:K17))</f>
        <v>3</v>
      </c>
      <c r="L18" s="50">
        <f>IF(ISBLANK(E13),"",SUM(L13:L17))</f>
        <v>2</v>
      </c>
      <c r="M18" s="51">
        <f>IF(ISBLANK(E13),"",SUM(M13:M17))</f>
        <v>0</v>
      </c>
    </row>
    <row r="19" spans="1:18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R19" s="81"/>
    </row>
    <row r="20" spans="1:18" ht="21" customHeight="1">
      <c r="A20" s="52"/>
      <c r="B20" s="5" t="s">
        <v>56</v>
      </c>
      <c r="C20" s="5" t="s">
        <v>57</v>
      </c>
      <c r="D20" s="3"/>
      <c r="E20" s="5"/>
      <c r="F20" s="5"/>
      <c r="G20" s="3"/>
      <c r="H20" s="5"/>
      <c r="I20" s="3" t="s">
        <v>55</v>
      </c>
      <c r="J20" s="3"/>
      <c r="K20" s="5"/>
      <c r="L20" s="5"/>
      <c r="M20" s="5"/>
      <c r="R20" s="81"/>
    </row>
    <row r="21" spans="1:18" ht="21" customHeight="1" thickBot="1">
      <c r="A21" s="53"/>
      <c r="B21" s="54" t="str">
        <f>B5</f>
        <v>KAZ 2</v>
      </c>
      <c r="C21" s="5" t="str">
        <f>F5</f>
        <v>SWE 4</v>
      </c>
      <c r="D21" s="5"/>
      <c r="E21" s="5"/>
      <c r="F21" s="5"/>
      <c r="G21" s="5"/>
      <c r="H21" s="5"/>
      <c r="I21" s="87" t="str">
        <f>IF(L18=2,B5,IF(M18=2,F5,IF(L18=5,IF(M18=5,"tasan",""),"")))</f>
        <v>KAZ 2</v>
      </c>
      <c r="J21" s="87"/>
      <c r="K21" s="87"/>
      <c r="L21" s="87"/>
      <c r="M21" s="87"/>
      <c r="R21" s="81"/>
    </row>
    <row r="22" spans="1:18" ht="21" customHeight="1">
      <c r="A22" s="55"/>
      <c r="B22" s="55"/>
      <c r="C22" s="55"/>
      <c r="D22" s="55"/>
      <c r="E22" s="55"/>
      <c r="F22" s="55"/>
      <c r="G22" s="55"/>
      <c r="H22" s="55"/>
      <c r="I22" s="56"/>
      <c r="J22" s="56"/>
      <c r="K22" s="56"/>
      <c r="L22" s="56"/>
      <c r="M22" s="56"/>
      <c r="R22" s="81"/>
    </row>
    <row r="23" ht="21" customHeight="1">
      <c r="R23" s="81"/>
    </row>
    <row r="24" spans="1:18" ht="21" customHeight="1">
      <c r="A24" s="3">
        <f>1+A2</f>
        <v>2</v>
      </c>
      <c r="B24" s="4" t="s">
        <v>3</v>
      </c>
      <c r="C24" s="5"/>
      <c r="D24" s="5"/>
      <c r="E24" s="3"/>
      <c r="F24" s="6" t="s">
        <v>50</v>
      </c>
      <c r="G24" s="7"/>
      <c r="H24" s="8"/>
      <c r="I24" s="88">
        <v>43804</v>
      </c>
      <c r="J24" s="88"/>
      <c r="K24" s="88"/>
      <c r="L24" s="88"/>
      <c r="M24" s="88"/>
      <c r="R24" s="81"/>
    </row>
    <row r="25" spans="1:18" ht="21" customHeight="1">
      <c r="A25" s="9"/>
      <c r="B25" s="9" t="s">
        <v>4</v>
      </c>
      <c r="C25" s="5"/>
      <c r="D25" s="5"/>
      <c r="E25" s="3"/>
      <c r="F25" s="6"/>
      <c r="G25" s="7"/>
      <c r="H25" s="8"/>
      <c r="I25" s="89" t="s">
        <v>58</v>
      </c>
      <c r="J25" s="89"/>
      <c r="K25" s="89"/>
      <c r="L25" s="89"/>
      <c r="M25" s="89"/>
      <c r="R25" s="81"/>
    </row>
    <row r="26" spans="1:18" ht="21" customHeight="1">
      <c r="A26" s="3"/>
      <c r="B26" s="10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  <c r="R26" s="81"/>
    </row>
    <row r="27" spans="1:18" ht="21" customHeight="1">
      <c r="A27" s="12" t="s">
        <v>51</v>
      </c>
      <c r="B27" s="90" t="s">
        <v>64</v>
      </c>
      <c r="C27" s="90"/>
      <c r="D27" s="13"/>
      <c r="E27" s="12" t="s">
        <v>51</v>
      </c>
      <c r="F27" s="14" t="s">
        <v>43</v>
      </c>
      <c r="G27" s="15"/>
      <c r="H27" s="15"/>
      <c r="I27" s="15"/>
      <c r="J27" s="15"/>
      <c r="K27" s="15"/>
      <c r="L27" s="15"/>
      <c r="M27" s="16"/>
      <c r="R27" s="81"/>
    </row>
    <row r="28" spans="1:18" ht="21" customHeight="1">
      <c r="A28" s="17" t="s">
        <v>5</v>
      </c>
      <c r="B28" s="84" t="s">
        <v>160</v>
      </c>
      <c r="C28" s="84"/>
      <c r="D28" s="18"/>
      <c r="E28" s="19" t="s">
        <v>6</v>
      </c>
      <c r="F28" s="85" t="s">
        <v>129</v>
      </c>
      <c r="G28" s="85"/>
      <c r="H28" s="85"/>
      <c r="I28" s="85"/>
      <c r="J28" s="85"/>
      <c r="K28" s="85"/>
      <c r="L28" s="85"/>
      <c r="M28" s="85"/>
      <c r="R28" s="81"/>
    </row>
    <row r="29" spans="1:18" ht="21" customHeight="1">
      <c r="A29" s="20" t="s">
        <v>7</v>
      </c>
      <c r="B29" s="84" t="s">
        <v>161</v>
      </c>
      <c r="C29" s="84"/>
      <c r="D29" s="18"/>
      <c r="E29" s="21" t="s">
        <v>8</v>
      </c>
      <c r="F29" s="84" t="s">
        <v>168</v>
      </c>
      <c r="G29" s="84"/>
      <c r="H29" s="84"/>
      <c r="I29" s="84"/>
      <c r="J29" s="84"/>
      <c r="K29" s="84"/>
      <c r="L29" s="84"/>
      <c r="M29" s="84"/>
      <c r="R29" s="81"/>
    </row>
    <row r="30" spans="1:18" ht="21" customHeight="1">
      <c r="A30" s="22" t="s">
        <v>52</v>
      </c>
      <c r="B30" s="23"/>
      <c r="C30" s="24"/>
      <c r="D30" s="25"/>
      <c r="E30" s="22" t="s">
        <v>52</v>
      </c>
      <c r="F30" s="23"/>
      <c r="G30" s="26"/>
      <c r="H30" s="26"/>
      <c r="I30" s="26"/>
      <c r="J30" s="26"/>
      <c r="K30" s="26"/>
      <c r="L30" s="26"/>
      <c r="M30" s="26"/>
      <c r="R30" s="81"/>
    </row>
    <row r="31" spans="1:18" ht="21" customHeight="1">
      <c r="A31" s="27"/>
      <c r="B31" s="84"/>
      <c r="C31" s="84"/>
      <c r="D31" s="18"/>
      <c r="E31" s="28"/>
      <c r="F31" s="85"/>
      <c r="G31" s="85"/>
      <c r="H31" s="85"/>
      <c r="I31" s="85"/>
      <c r="J31" s="85"/>
      <c r="K31" s="85"/>
      <c r="L31" s="85"/>
      <c r="M31" s="85"/>
      <c r="R31" s="81"/>
    </row>
    <row r="32" spans="1:18" ht="21" customHeight="1">
      <c r="A32" s="29"/>
      <c r="B32" s="84"/>
      <c r="C32" s="84"/>
      <c r="D32" s="18"/>
      <c r="E32" s="30"/>
      <c r="F32" s="84"/>
      <c r="G32" s="84"/>
      <c r="H32" s="84"/>
      <c r="I32" s="84"/>
      <c r="J32" s="84"/>
      <c r="K32" s="84"/>
      <c r="L32" s="84"/>
      <c r="M32" s="84"/>
      <c r="R32" s="81"/>
    </row>
    <row r="33" spans="1:18" ht="21" customHeight="1">
      <c r="A33" s="5"/>
      <c r="B33" s="5"/>
      <c r="C33" s="5"/>
      <c r="D33" s="5"/>
      <c r="E33" s="11"/>
      <c r="F33" s="11"/>
      <c r="G33" s="11"/>
      <c r="H33" s="11"/>
      <c r="I33" s="5"/>
      <c r="J33" s="5"/>
      <c r="K33" s="5"/>
      <c r="L33" s="31"/>
      <c r="M33" s="3"/>
      <c r="R33" s="81"/>
    </row>
    <row r="34" spans="1:18" ht="21" customHeight="1">
      <c r="A34" s="9" t="s">
        <v>53</v>
      </c>
      <c r="B34" s="5"/>
      <c r="C34" s="5"/>
      <c r="D34" s="5"/>
      <c r="E34" s="32" t="s">
        <v>9</v>
      </c>
      <c r="F34" s="32" t="s">
        <v>10</v>
      </c>
      <c r="G34" s="32" t="s">
        <v>11</v>
      </c>
      <c r="H34" s="32" t="s">
        <v>12</v>
      </c>
      <c r="I34" s="32" t="s">
        <v>13</v>
      </c>
      <c r="J34" s="86" t="s">
        <v>14</v>
      </c>
      <c r="K34" s="86"/>
      <c r="L34" s="32" t="s">
        <v>15</v>
      </c>
      <c r="M34" s="32" t="s">
        <v>16</v>
      </c>
      <c r="R34" s="81"/>
    </row>
    <row r="35" spans="1:18" ht="21" customHeight="1">
      <c r="A35" s="33" t="s">
        <v>17</v>
      </c>
      <c r="B35" s="34" t="str">
        <f>IF(B28&gt;"",B28,"")</f>
        <v>PETERSON Jakob</v>
      </c>
      <c r="C35" s="34" t="str">
        <f>IF(F28&gt;"",F28,"")</f>
        <v>PINTOS Martin</v>
      </c>
      <c r="D35" s="34">
        <f>IF(D28&gt;"",D28&amp;" - "&amp;H28,"")</f>
      </c>
      <c r="E35" s="35">
        <v>-9</v>
      </c>
      <c r="F35" s="35">
        <v>-7</v>
      </c>
      <c r="G35" s="35">
        <v>-7</v>
      </c>
      <c r="H35" s="35"/>
      <c r="I35" s="35"/>
      <c r="J35" s="36">
        <f>IF(ISBLANK(E35),"",COUNTIF(E35:I35,"&gt;=0"))</f>
        <v>0</v>
      </c>
      <c r="K35" s="37">
        <f>IF(ISBLANK(E35),"",(IF(LEFT(E35,1)="-",1,0)+IF(LEFT(F35,1)="-",1,0)+IF(LEFT(G35,1)="-",1,0)+IF(LEFT(H35,1)="-",1,0)+IF(LEFT(I35,1)="-",1,0)))</f>
        <v>3</v>
      </c>
      <c r="L35" s="38">
        <f aca="true" t="shared" si="1" ref="L35:M39">IF(J35=3,1,"")</f>
      </c>
      <c r="M35" s="39">
        <f t="shared" si="1"/>
        <v>1</v>
      </c>
      <c r="R35" s="81"/>
    </row>
    <row r="36" spans="1:18" ht="21" customHeight="1">
      <c r="A36" s="33" t="s">
        <v>18</v>
      </c>
      <c r="B36" s="34" t="str">
        <f>IF(B29&gt;"",B29,"")</f>
        <v>GRIXTI Isaac</v>
      </c>
      <c r="C36" s="34" t="str">
        <f>IF(F29&gt;"",F29,"")</f>
        <v>CEPAS Ander</v>
      </c>
      <c r="D36" s="34">
        <f>IF(D29&gt;"",D29&amp;" - "&amp;H29,"")</f>
      </c>
      <c r="E36" s="35">
        <v>5</v>
      </c>
      <c r="F36" s="35">
        <v>-8</v>
      </c>
      <c r="G36" s="35">
        <v>-7</v>
      </c>
      <c r="H36" s="35">
        <v>-10</v>
      </c>
      <c r="I36" s="35"/>
      <c r="J36" s="36">
        <f>IF(ISBLANK(E36),"",COUNTIF(E36:I36,"&gt;=0"))</f>
        <v>1</v>
      </c>
      <c r="K36" s="37">
        <f>IF(ISBLANK(E36),"",(IF(LEFT(E36,1)="-",1,0)+IF(LEFT(F36,1)="-",1,0)+IF(LEFT(G36,1)="-",1,0)+IF(LEFT(H36,1)="-",1,0)+IF(LEFT(I36,1)="-",1,0)))</f>
        <v>3</v>
      </c>
      <c r="L36" s="38">
        <f t="shared" si="1"/>
      </c>
      <c r="M36" s="39">
        <f t="shared" si="1"/>
        <v>1</v>
      </c>
      <c r="R36" s="81"/>
    </row>
    <row r="37" spans="1:18" ht="21" customHeight="1">
      <c r="A37" s="40" t="s">
        <v>52</v>
      </c>
      <c r="B37" s="34">
        <f>IF(B31&gt;"",B31&amp;" / "&amp;B32,"")</f>
      </c>
      <c r="C37" s="34">
        <f>IF(F31&gt;"",F31&amp;" / "&amp;F32,"")</f>
      </c>
      <c r="D37" s="41"/>
      <c r="E37" s="42"/>
      <c r="F37" s="35"/>
      <c r="G37" s="35"/>
      <c r="H37" s="43"/>
      <c r="I37" s="43"/>
      <c r="J37" s="36">
        <f>IF(ISBLANK(E37),"",COUNTIF(E37:I37,"&gt;=0"))</f>
      </c>
      <c r="K37" s="37">
        <f>IF(ISBLANK(E37),"",(IF(LEFT(E37,1)="-",1,0)+IF(LEFT(F37,1)="-",1,0)+IF(LEFT(G37,1)="-",1,0)+IF(LEFT(H37,1)="-",1,0)+IF(LEFT(I37,1)="-",1,0)))</f>
      </c>
      <c r="L37" s="38">
        <f t="shared" si="1"/>
      </c>
      <c r="M37" s="39">
        <f t="shared" si="1"/>
      </c>
      <c r="R37" s="81"/>
    </row>
    <row r="38" spans="1:18" ht="21" customHeight="1">
      <c r="A38" s="33" t="s">
        <v>19</v>
      </c>
      <c r="B38" s="34" t="str">
        <f>IF(B28&gt;"",B28,"")</f>
        <v>PETERSON Jakob</v>
      </c>
      <c r="C38" s="34" t="str">
        <f>IF(F29&gt;"",F29,"")</f>
        <v>CEPAS Ander</v>
      </c>
      <c r="D38" s="44"/>
      <c r="E38" s="45"/>
      <c r="F38" s="46"/>
      <c r="G38" s="43"/>
      <c r="H38" s="35"/>
      <c r="I38" s="35"/>
      <c r="J38" s="36">
        <f>IF(ISBLANK(E38),"",COUNTIF(E38:I38,"&gt;=0"))</f>
      </c>
      <c r="K38" s="37">
        <f>IF(ISBLANK(E38),"",(IF(LEFT(E38,1)="-",1,0)+IF(LEFT(F38,1)="-",1,0)+IF(LEFT(G38,1)="-",1,0)+IF(LEFT(H38,1)="-",1,0)+IF(LEFT(I38,1)="-",1,0)))</f>
      </c>
      <c r="L38" s="38">
        <f t="shared" si="1"/>
      </c>
      <c r="M38" s="39">
        <f t="shared" si="1"/>
      </c>
      <c r="R38" s="81"/>
    </row>
    <row r="39" spans="1:18" ht="21" customHeight="1" thickBot="1">
      <c r="A39" s="33" t="s">
        <v>20</v>
      </c>
      <c r="B39" s="34" t="str">
        <f>IF(B29&gt;"",B29,"")</f>
        <v>GRIXTI Isaac</v>
      </c>
      <c r="C39" s="34" t="str">
        <f>IF(F28&gt;"",F28,"")</f>
        <v>PINTOS Martin</v>
      </c>
      <c r="D39" s="44"/>
      <c r="E39" s="42"/>
      <c r="F39" s="35"/>
      <c r="G39" s="35"/>
      <c r="H39" s="35"/>
      <c r="I39" s="35"/>
      <c r="J39" s="36">
        <f>IF(ISBLANK(E39),"",COUNTIF(E39:I39,"&gt;=0"))</f>
      </c>
      <c r="K39" s="37">
        <f>IF(ISBLANK(E39),"",(IF(LEFT(E39,1)="-",1,0)+IF(LEFT(F39,1)="-",1,0)+IF(LEFT(G39,1)="-",1,0)+IF(LEFT(H39,1)="-",1,0)+IF(LEFT(I39,1)="-",1,0)))</f>
      </c>
      <c r="L39" s="38">
        <f t="shared" si="1"/>
      </c>
      <c r="M39" s="39">
        <f t="shared" si="1"/>
      </c>
      <c r="R39" s="81"/>
    </row>
    <row r="40" spans="1:18" ht="21" customHeight="1" thickBot="1">
      <c r="A40" s="5"/>
      <c r="B40" s="5"/>
      <c r="C40" s="5"/>
      <c r="D40" s="5"/>
      <c r="E40" s="5"/>
      <c r="F40" s="5"/>
      <c r="G40" s="5"/>
      <c r="H40" s="47" t="s">
        <v>54</v>
      </c>
      <c r="I40" s="48"/>
      <c r="J40" s="49">
        <f>IF(ISBLANK(B28),"",SUM(J35:J39))</f>
        <v>1</v>
      </c>
      <c r="K40" s="49">
        <f>IF(ISBLANK(F28),"",SUM(K35:K39))</f>
        <v>6</v>
      </c>
      <c r="L40" s="50">
        <f>IF(ISBLANK(E35),"",SUM(L35:L39))</f>
        <v>0</v>
      </c>
      <c r="M40" s="51">
        <f>IF(ISBLANK(E35),"",SUM(M35:M39))</f>
        <v>2</v>
      </c>
      <c r="R40" s="81"/>
    </row>
    <row r="41" spans="1:18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R41" s="81"/>
    </row>
    <row r="42" spans="1:18" ht="21" customHeight="1">
      <c r="A42" s="52"/>
      <c r="B42" s="5" t="s">
        <v>56</v>
      </c>
      <c r="C42" s="5" t="s">
        <v>57</v>
      </c>
      <c r="D42" s="3"/>
      <c r="E42" s="5"/>
      <c r="F42" s="5"/>
      <c r="G42" s="3"/>
      <c r="H42" s="5"/>
      <c r="I42" s="3" t="s">
        <v>55</v>
      </c>
      <c r="J42" s="3"/>
      <c r="K42" s="5"/>
      <c r="L42" s="5"/>
      <c r="M42" s="5"/>
      <c r="R42" s="81"/>
    </row>
    <row r="43" spans="1:18" ht="21" customHeight="1" thickBot="1">
      <c r="A43" s="53"/>
      <c r="B43" s="54" t="str">
        <f>B27</f>
        <v>SWE/MLT</v>
      </c>
      <c r="C43" s="5" t="str">
        <f>F27</f>
        <v>ESP 4</v>
      </c>
      <c r="D43" s="5"/>
      <c r="E43" s="5"/>
      <c r="F43" s="5"/>
      <c r="G43" s="5"/>
      <c r="H43" s="5"/>
      <c r="I43" s="87" t="str">
        <f>IF(L40=2,B27,IF(M40=2,F27,IF(L40=5,IF(M40=5,"tasan",""),"")))</f>
        <v>ESP 4</v>
      </c>
      <c r="J43" s="87"/>
      <c r="K43" s="87"/>
      <c r="L43" s="87"/>
      <c r="M43" s="87"/>
      <c r="R43" s="81"/>
    </row>
    <row r="44" spans="1:18" ht="21" customHeight="1">
      <c r="A44" s="55"/>
      <c r="B44" s="55"/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6"/>
      <c r="R44" s="81"/>
    </row>
    <row r="45" ht="21" customHeight="1">
      <c r="R45" s="81"/>
    </row>
    <row r="46" spans="1:18" ht="21" customHeight="1">
      <c r="A46" s="3">
        <f>1+A24</f>
        <v>3</v>
      </c>
      <c r="B46" s="4" t="s">
        <v>3</v>
      </c>
      <c r="C46" s="5"/>
      <c r="D46" s="5"/>
      <c r="E46" s="3"/>
      <c r="F46" s="6" t="s">
        <v>50</v>
      </c>
      <c r="G46" s="7"/>
      <c r="H46" s="8"/>
      <c r="I46" s="88">
        <v>43804</v>
      </c>
      <c r="J46" s="88"/>
      <c r="K46" s="88"/>
      <c r="L46" s="88"/>
      <c r="M46" s="88"/>
      <c r="R46" s="81"/>
    </row>
    <row r="47" spans="1:18" ht="21" customHeight="1">
      <c r="A47" s="9"/>
      <c r="B47" s="9" t="s">
        <v>4</v>
      </c>
      <c r="C47" s="5"/>
      <c r="D47" s="5"/>
      <c r="E47" s="3"/>
      <c r="F47" s="6"/>
      <c r="G47" s="7"/>
      <c r="H47" s="8"/>
      <c r="I47" s="89" t="s">
        <v>58</v>
      </c>
      <c r="J47" s="89"/>
      <c r="K47" s="89"/>
      <c r="L47" s="89"/>
      <c r="M47" s="89"/>
      <c r="R47" s="81"/>
    </row>
    <row r="48" spans="1:18" ht="21" customHeight="1">
      <c r="A48" s="3"/>
      <c r="B48" s="10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R48" s="81"/>
    </row>
    <row r="49" spans="1:18" ht="21" customHeight="1">
      <c r="A49" s="12" t="s">
        <v>51</v>
      </c>
      <c r="B49" s="90" t="s">
        <v>70</v>
      </c>
      <c r="C49" s="90"/>
      <c r="D49" s="13"/>
      <c r="E49" s="12" t="s">
        <v>51</v>
      </c>
      <c r="F49" s="14" t="s">
        <v>166</v>
      </c>
      <c r="G49" s="15"/>
      <c r="H49" s="15"/>
      <c r="I49" s="15"/>
      <c r="J49" s="15"/>
      <c r="K49" s="15"/>
      <c r="L49" s="15"/>
      <c r="M49" s="16"/>
      <c r="R49" s="81"/>
    </row>
    <row r="50" spans="1:18" ht="21" customHeight="1">
      <c r="A50" s="17" t="s">
        <v>5</v>
      </c>
      <c r="B50" s="84" t="s">
        <v>165</v>
      </c>
      <c r="C50" s="84"/>
      <c r="D50" s="18"/>
      <c r="E50" s="19" t="s">
        <v>6</v>
      </c>
      <c r="F50" s="85" t="s">
        <v>34</v>
      </c>
      <c r="G50" s="85"/>
      <c r="H50" s="85"/>
      <c r="I50" s="85"/>
      <c r="J50" s="85"/>
      <c r="K50" s="85"/>
      <c r="L50" s="85"/>
      <c r="M50" s="85"/>
      <c r="R50" s="81"/>
    </row>
    <row r="51" spans="1:18" ht="21" customHeight="1">
      <c r="A51" s="20" t="s">
        <v>7</v>
      </c>
      <c r="B51" s="84" t="s">
        <v>164</v>
      </c>
      <c r="C51" s="84"/>
      <c r="D51" s="18"/>
      <c r="E51" s="21" t="s">
        <v>8</v>
      </c>
      <c r="F51" s="84" t="s">
        <v>121</v>
      </c>
      <c r="G51" s="84"/>
      <c r="H51" s="84"/>
      <c r="I51" s="84"/>
      <c r="J51" s="84"/>
      <c r="K51" s="84"/>
      <c r="L51" s="84"/>
      <c r="M51" s="84"/>
      <c r="R51" s="81"/>
    </row>
    <row r="52" spans="1:18" ht="21" customHeight="1">
      <c r="A52" s="22" t="s">
        <v>52</v>
      </c>
      <c r="B52" s="23"/>
      <c r="C52" s="24"/>
      <c r="D52" s="25"/>
      <c r="E52" s="22" t="s">
        <v>52</v>
      </c>
      <c r="F52" s="23"/>
      <c r="G52" s="26"/>
      <c r="H52" s="26"/>
      <c r="I52" s="26"/>
      <c r="J52" s="26"/>
      <c r="K52" s="26"/>
      <c r="L52" s="26"/>
      <c r="M52" s="26"/>
      <c r="R52" s="81"/>
    </row>
    <row r="53" spans="1:18" ht="21" customHeight="1">
      <c r="A53" s="27"/>
      <c r="B53" s="84"/>
      <c r="C53" s="84"/>
      <c r="D53" s="18"/>
      <c r="E53" s="28"/>
      <c r="F53" s="85"/>
      <c r="G53" s="85"/>
      <c r="H53" s="85"/>
      <c r="I53" s="85"/>
      <c r="J53" s="85"/>
      <c r="K53" s="85"/>
      <c r="L53" s="85"/>
      <c r="M53" s="85"/>
      <c r="R53" s="81"/>
    </row>
    <row r="54" spans="1:18" ht="21" customHeight="1">
      <c r="A54" s="29"/>
      <c r="B54" s="84"/>
      <c r="C54" s="84"/>
      <c r="D54" s="18"/>
      <c r="E54" s="30"/>
      <c r="F54" s="84"/>
      <c r="G54" s="84"/>
      <c r="H54" s="84"/>
      <c r="I54" s="84"/>
      <c r="J54" s="84"/>
      <c r="K54" s="84"/>
      <c r="L54" s="84"/>
      <c r="M54" s="84"/>
      <c r="R54" s="81"/>
    </row>
    <row r="55" spans="1:18" ht="21" customHeight="1">
      <c r="A55" s="5"/>
      <c r="B55" s="5"/>
      <c r="C55" s="5"/>
      <c r="D55" s="5"/>
      <c r="E55" s="11"/>
      <c r="F55" s="11"/>
      <c r="G55" s="11"/>
      <c r="H55" s="11"/>
      <c r="I55" s="5"/>
      <c r="J55" s="5"/>
      <c r="K55" s="5"/>
      <c r="L55" s="31"/>
      <c r="M55" s="3"/>
      <c r="R55" s="81"/>
    </row>
    <row r="56" spans="1:18" ht="21" customHeight="1">
      <c r="A56" s="9" t="s">
        <v>53</v>
      </c>
      <c r="B56" s="5"/>
      <c r="C56" s="5"/>
      <c r="D56" s="5"/>
      <c r="E56" s="32" t="s">
        <v>9</v>
      </c>
      <c r="F56" s="32" t="s">
        <v>10</v>
      </c>
      <c r="G56" s="32" t="s">
        <v>11</v>
      </c>
      <c r="H56" s="32" t="s">
        <v>12</v>
      </c>
      <c r="I56" s="32" t="s">
        <v>13</v>
      </c>
      <c r="J56" s="86" t="s">
        <v>14</v>
      </c>
      <c r="K56" s="86"/>
      <c r="L56" s="32" t="s">
        <v>15</v>
      </c>
      <c r="M56" s="32" t="s">
        <v>16</v>
      </c>
      <c r="R56" s="81"/>
    </row>
    <row r="57" spans="1:18" ht="21" customHeight="1">
      <c r="A57" s="33" t="s">
        <v>17</v>
      </c>
      <c r="B57" s="34" t="str">
        <f>IF(B50&gt;"",B50,"")</f>
        <v>PANTOJA Miguel Ángel</v>
      </c>
      <c r="C57" s="34" t="str">
        <f>IF(F50&gt;"",F50,"")</f>
        <v>SANDSTRÖM Per</v>
      </c>
      <c r="D57" s="34">
        <f>IF(D50&gt;"",D50&amp;" - "&amp;H50,"")</f>
      </c>
      <c r="E57" s="35">
        <v>-5</v>
      </c>
      <c r="F57" s="35">
        <v>-9</v>
      </c>
      <c r="G57" s="35">
        <v>7</v>
      </c>
      <c r="H57" s="35">
        <v>-4</v>
      </c>
      <c r="I57" s="35"/>
      <c r="J57" s="36">
        <f>IF(ISBLANK(E57),"",COUNTIF(E57:I57,"&gt;=0"))</f>
        <v>1</v>
      </c>
      <c r="K57" s="37">
        <f>IF(ISBLANK(E57),"",(IF(LEFT(E57,1)="-",1,0)+IF(LEFT(F57,1)="-",1,0)+IF(LEFT(G57,1)="-",1,0)+IF(LEFT(H57,1)="-",1,0)+IF(LEFT(I57,1)="-",1,0)))</f>
        <v>3</v>
      </c>
      <c r="L57" s="38">
        <f aca="true" t="shared" si="2" ref="L57:M61">IF(J57=3,1,"")</f>
      </c>
      <c r="M57" s="39">
        <f t="shared" si="2"/>
        <v>1</v>
      </c>
      <c r="R57" s="81"/>
    </row>
    <row r="58" spans="1:18" ht="21" customHeight="1">
      <c r="A58" s="33" t="s">
        <v>18</v>
      </c>
      <c r="B58" s="34" t="str">
        <f>IF(B51&gt;"",B51,"")</f>
        <v>BERZOSA Daniel</v>
      </c>
      <c r="C58" s="34" t="str">
        <f>IF(F51&gt;"",F51,"")</f>
        <v>STRINDBERG Casper</v>
      </c>
      <c r="D58" s="34">
        <f>IF(D51&gt;"",D51&amp;" - "&amp;H51,"")</f>
      </c>
      <c r="E58" s="35">
        <v>-9</v>
      </c>
      <c r="F58" s="35">
        <v>7</v>
      </c>
      <c r="G58" s="35">
        <v>8</v>
      </c>
      <c r="H58" s="35">
        <v>9</v>
      </c>
      <c r="I58" s="35"/>
      <c r="J58" s="36">
        <f>IF(ISBLANK(E58),"",COUNTIF(E58:I58,"&gt;=0"))</f>
        <v>3</v>
      </c>
      <c r="K58" s="37">
        <f>IF(ISBLANK(E58),"",(IF(LEFT(E58,1)="-",1,0)+IF(LEFT(F58,1)="-",1,0)+IF(LEFT(G58,1)="-",1,0)+IF(LEFT(H58,1)="-",1,0)+IF(LEFT(I58,1)="-",1,0)))</f>
        <v>1</v>
      </c>
      <c r="L58" s="38">
        <f t="shared" si="2"/>
        <v>1</v>
      </c>
      <c r="M58" s="39">
        <f t="shared" si="2"/>
      </c>
      <c r="R58" s="81"/>
    </row>
    <row r="59" spans="1:18" ht="21" customHeight="1">
      <c r="A59" s="40" t="s">
        <v>52</v>
      </c>
      <c r="B59" s="34">
        <f>IF(B53&gt;"",B53&amp;" / "&amp;B54,"")</f>
      </c>
      <c r="C59" s="34">
        <f>IF(F53&gt;"",F53&amp;" / "&amp;F54,"")</f>
      </c>
      <c r="D59" s="41"/>
      <c r="E59" s="42"/>
      <c r="F59" s="35"/>
      <c r="G59" s="35"/>
      <c r="H59" s="43"/>
      <c r="I59" s="43"/>
      <c r="J59" s="36">
        <f>IF(ISBLANK(E59),"",COUNTIF(E59:I59,"&gt;=0"))</f>
      </c>
      <c r="K59" s="37">
        <f>IF(ISBLANK(E59),"",(IF(LEFT(E59,1)="-",1,0)+IF(LEFT(F59,1)="-",1,0)+IF(LEFT(G59,1)="-",1,0)+IF(LEFT(H59,1)="-",1,0)+IF(LEFT(I59,1)="-",1,0)))</f>
      </c>
      <c r="L59" s="38">
        <f t="shared" si="2"/>
      </c>
      <c r="M59" s="39">
        <f t="shared" si="2"/>
      </c>
      <c r="R59" s="81"/>
    </row>
    <row r="60" spans="1:18" ht="21" customHeight="1">
      <c r="A60" s="33" t="s">
        <v>19</v>
      </c>
      <c r="B60" s="34" t="str">
        <f>IF(B50&gt;"",B50,"")</f>
        <v>PANTOJA Miguel Ángel</v>
      </c>
      <c r="C60" s="34" t="str">
        <f>IF(F51&gt;"",F51,"")</f>
        <v>STRINDBERG Casper</v>
      </c>
      <c r="D60" s="44"/>
      <c r="E60" s="45">
        <v>6</v>
      </c>
      <c r="F60" s="46">
        <v>9</v>
      </c>
      <c r="G60" s="43">
        <v>1</v>
      </c>
      <c r="H60" s="35"/>
      <c r="I60" s="35"/>
      <c r="J60" s="36">
        <f>IF(ISBLANK(E60),"",COUNTIF(E60:I60,"&gt;=0"))</f>
        <v>3</v>
      </c>
      <c r="K60" s="37">
        <f>IF(ISBLANK(E60),"",(IF(LEFT(E60,1)="-",1,0)+IF(LEFT(F60,1)="-",1,0)+IF(LEFT(G60,1)="-",1,0)+IF(LEFT(H60,1)="-",1,0)+IF(LEFT(I60,1)="-",1,0)))</f>
        <v>0</v>
      </c>
      <c r="L60" s="38">
        <f t="shared" si="2"/>
        <v>1</v>
      </c>
      <c r="M60" s="39">
        <f t="shared" si="2"/>
      </c>
      <c r="R60" s="81"/>
    </row>
    <row r="61" spans="1:18" ht="21" customHeight="1" thickBot="1">
      <c r="A61" s="33" t="s">
        <v>20</v>
      </c>
      <c r="B61" s="34" t="str">
        <f>IF(B51&gt;"",B51,"")</f>
        <v>BERZOSA Daniel</v>
      </c>
      <c r="C61" s="34" t="str">
        <f>IF(F50&gt;"",F50,"")</f>
        <v>SANDSTRÖM Per</v>
      </c>
      <c r="D61" s="44"/>
      <c r="E61" s="42"/>
      <c r="F61" s="35"/>
      <c r="G61" s="35"/>
      <c r="H61" s="35"/>
      <c r="I61" s="35"/>
      <c r="J61" s="36">
        <f>IF(ISBLANK(E61),"",COUNTIF(E61:I61,"&gt;=0"))</f>
      </c>
      <c r="K61" s="37">
        <f>IF(ISBLANK(E61),"",(IF(LEFT(E61,1)="-",1,0)+IF(LEFT(F61,1)="-",1,0)+IF(LEFT(G61,1)="-",1,0)+IF(LEFT(H61,1)="-",1,0)+IF(LEFT(I61,1)="-",1,0)))</f>
      </c>
      <c r="L61" s="38">
        <f t="shared" si="2"/>
      </c>
      <c r="M61" s="39">
        <f t="shared" si="2"/>
      </c>
      <c r="R61" s="81"/>
    </row>
    <row r="62" spans="1:13" ht="21" customHeight="1" thickBot="1">
      <c r="A62" s="5"/>
      <c r="B62" s="5"/>
      <c r="C62" s="5"/>
      <c r="D62" s="5"/>
      <c r="E62" s="5"/>
      <c r="F62" s="5"/>
      <c r="G62" s="5"/>
      <c r="H62" s="47" t="s">
        <v>54</v>
      </c>
      <c r="I62" s="48"/>
      <c r="J62" s="49">
        <f>IF(ISBLANK(B50),"",SUM(J57:J61))</f>
        <v>7</v>
      </c>
      <c r="K62" s="49">
        <f>IF(ISBLANK(F50),"",SUM(K57:K61))</f>
        <v>4</v>
      </c>
      <c r="L62" s="50">
        <f>IF(ISBLANK(E57),"",SUM(L57:L61))</f>
        <v>2</v>
      </c>
      <c r="M62" s="51">
        <f>IF(ISBLANK(E57),"",SUM(M57:M61))</f>
        <v>1</v>
      </c>
    </row>
    <row r="63" spans="1:13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1" customHeight="1">
      <c r="A64" s="52"/>
      <c r="B64" s="5" t="s">
        <v>56</v>
      </c>
      <c r="C64" s="5" t="s">
        <v>57</v>
      </c>
      <c r="D64" s="3"/>
      <c r="E64" s="5"/>
      <c r="F64" s="5"/>
      <c r="G64" s="3"/>
      <c r="H64" s="5"/>
      <c r="I64" s="3" t="s">
        <v>55</v>
      </c>
      <c r="J64" s="3"/>
      <c r="K64" s="5"/>
      <c r="L64" s="5"/>
      <c r="M64" s="5"/>
    </row>
    <row r="65" spans="1:13" ht="21" customHeight="1" thickBot="1">
      <c r="A65" s="53"/>
      <c r="B65" s="54" t="str">
        <f>B49</f>
        <v>ESP 5</v>
      </c>
      <c r="C65" s="5" t="str">
        <f>F49</f>
        <v>SWE  1</v>
      </c>
      <c r="D65" s="5"/>
      <c r="E65" s="5"/>
      <c r="F65" s="5"/>
      <c r="G65" s="5"/>
      <c r="H65" s="5"/>
      <c r="I65" s="87" t="str">
        <f>IF(L62=2,B49,IF(M62=2,F49,IF(L62=5,IF(M62=5,"tasan",""),"")))</f>
        <v>ESP 5</v>
      </c>
      <c r="J65" s="87"/>
      <c r="K65" s="87"/>
      <c r="L65" s="87"/>
      <c r="M65" s="87"/>
    </row>
    <row r="66" spans="1:13" ht="21" customHeight="1">
      <c r="A66" s="55"/>
      <c r="B66" s="55"/>
      <c r="C66" s="55"/>
      <c r="D66" s="55"/>
      <c r="E66" s="55"/>
      <c r="F66" s="55"/>
      <c r="G66" s="55"/>
      <c r="H66" s="55"/>
      <c r="I66" s="56"/>
      <c r="J66" s="56"/>
      <c r="K66" s="56"/>
      <c r="L66" s="56"/>
      <c r="M66" s="56"/>
    </row>
    <row r="68" spans="1:13" ht="21" customHeight="1">
      <c r="A68" s="3">
        <f>1+A46</f>
        <v>4</v>
      </c>
      <c r="B68" s="4" t="s">
        <v>3</v>
      </c>
      <c r="C68" s="5"/>
      <c r="D68" s="5"/>
      <c r="E68" s="3"/>
      <c r="F68" s="6" t="s">
        <v>50</v>
      </c>
      <c r="G68" s="7"/>
      <c r="H68" s="8"/>
      <c r="I68" s="88">
        <v>43804</v>
      </c>
      <c r="J68" s="88"/>
      <c r="K68" s="88"/>
      <c r="L68" s="88"/>
      <c r="M68" s="88"/>
    </row>
    <row r="69" spans="1:13" ht="21" customHeight="1">
      <c r="A69" s="9"/>
      <c r="B69" s="9" t="s">
        <v>4</v>
      </c>
      <c r="C69" s="5"/>
      <c r="D69" s="5"/>
      <c r="E69" s="3"/>
      <c r="F69" s="6"/>
      <c r="G69" s="7"/>
      <c r="H69" s="8"/>
      <c r="I69" s="89" t="s">
        <v>58</v>
      </c>
      <c r="J69" s="89"/>
      <c r="K69" s="89"/>
      <c r="L69" s="89"/>
      <c r="M69" s="89"/>
    </row>
    <row r="70" spans="1:13" ht="21" customHeight="1">
      <c r="A70" s="3"/>
      <c r="B70" s="10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</row>
    <row r="71" spans="1:13" ht="21" customHeight="1">
      <c r="A71" s="12" t="s">
        <v>51</v>
      </c>
      <c r="B71" s="91" t="s">
        <v>167</v>
      </c>
      <c r="C71" s="92"/>
      <c r="D71" s="13"/>
      <c r="E71" s="12" t="s">
        <v>51</v>
      </c>
      <c r="F71" s="14" t="s">
        <v>23</v>
      </c>
      <c r="G71" s="15"/>
      <c r="H71" s="15"/>
      <c r="I71" s="15"/>
      <c r="J71" s="15"/>
      <c r="K71" s="15"/>
      <c r="L71" s="15"/>
      <c r="M71" s="16"/>
    </row>
    <row r="72" spans="1:13" ht="21" customHeight="1">
      <c r="A72" s="17" t="s">
        <v>5</v>
      </c>
      <c r="B72" s="84" t="s">
        <v>136</v>
      </c>
      <c r="C72" s="84"/>
      <c r="D72" s="18"/>
      <c r="E72" s="19" t="s">
        <v>6</v>
      </c>
      <c r="F72" s="85" t="s">
        <v>162</v>
      </c>
      <c r="G72" s="85"/>
      <c r="H72" s="85"/>
      <c r="I72" s="85"/>
      <c r="J72" s="85"/>
      <c r="K72" s="85"/>
      <c r="L72" s="85"/>
      <c r="M72" s="85"/>
    </row>
    <row r="73" spans="1:13" ht="21" customHeight="1">
      <c r="A73" s="20" t="s">
        <v>7</v>
      </c>
      <c r="B73" s="84" t="s">
        <v>135</v>
      </c>
      <c r="C73" s="84"/>
      <c r="D73" s="18"/>
      <c r="E73" s="21" t="s">
        <v>8</v>
      </c>
      <c r="F73" s="84" t="s">
        <v>163</v>
      </c>
      <c r="G73" s="84"/>
      <c r="H73" s="84"/>
      <c r="I73" s="84"/>
      <c r="J73" s="84"/>
      <c r="K73" s="84"/>
      <c r="L73" s="84"/>
      <c r="M73" s="84"/>
    </row>
    <row r="74" spans="1:13" ht="21" customHeight="1">
      <c r="A74" s="22" t="s">
        <v>52</v>
      </c>
      <c r="B74" s="84"/>
      <c r="C74" s="84"/>
      <c r="D74" s="25"/>
      <c r="E74" s="22" t="s">
        <v>52</v>
      </c>
      <c r="F74" s="23"/>
      <c r="G74" s="26"/>
      <c r="H74" s="26"/>
      <c r="I74" s="26"/>
      <c r="J74" s="26"/>
      <c r="K74" s="26"/>
      <c r="L74" s="26"/>
      <c r="M74" s="26"/>
    </row>
    <row r="75" spans="1:13" ht="21" customHeight="1">
      <c r="A75" s="27"/>
      <c r="B75" s="84"/>
      <c r="C75" s="84"/>
      <c r="D75" s="18"/>
      <c r="E75" s="28"/>
      <c r="F75" s="85"/>
      <c r="G75" s="85"/>
      <c r="H75" s="85"/>
      <c r="I75" s="85"/>
      <c r="J75" s="85"/>
      <c r="K75" s="85"/>
      <c r="L75" s="85"/>
      <c r="M75" s="85"/>
    </row>
    <row r="76" spans="1:13" ht="21" customHeight="1">
      <c r="A76" s="29"/>
      <c r="B76" s="84"/>
      <c r="C76" s="84"/>
      <c r="D76" s="18"/>
      <c r="E76" s="30"/>
      <c r="F76" s="84"/>
      <c r="G76" s="84"/>
      <c r="H76" s="84"/>
      <c r="I76" s="84"/>
      <c r="J76" s="84"/>
      <c r="K76" s="84"/>
      <c r="L76" s="84"/>
      <c r="M76" s="84"/>
    </row>
    <row r="77" spans="1:13" ht="21" customHeight="1">
      <c r="A77" s="5"/>
      <c r="B77" s="5"/>
      <c r="C77" s="5"/>
      <c r="D77" s="5"/>
      <c r="E77" s="11"/>
      <c r="F77" s="11"/>
      <c r="G77" s="11"/>
      <c r="H77" s="11"/>
      <c r="I77" s="5"/>
      <c r="J77" s="5"/>
      <c r="K77" s="5"/>
      <c r="L77" s="31"/>
      <c r="M77" s="3"/>
    </row>
    <row r="78" spans="1:13" ht="21" customHeight="1">
      <c r="A78" s="9" t="s">
        <v>53</v>
      </c>
      <c r="B78" s="5"/>
      <c r="C78" s="5"/>
      <c r="D78" s="5"/>
      <c r="E78" s="32" t="s">
        <v>9</v>
      </c>
      <c r="F78" s="32" t="s">
        <v>10</v>
      </c>
      <c r="G78" s="32" t="s">
        <v>11</v>
      </c>
      <c r="H78" s="32" t="s">
        <v>12</v>
      </c>
      <c r="I78" s="32" t="s">
        <v>13</v>
      </c>
      <c r="J78" s="86" t="s">
        <v>14</v>
      </c>
      <c r="K78" s="86"/>
      <c r="L78" s="32" t="s">
        <v>15</v>
      </c>
      <c r="M78" s="32" t="s">
        <v>16</v>
      </c>
    </row>
    <row r="79" spans="1:13" ht="21" customHeight="1">
      <c r="A79" s="33" t="s">
        <v>17</v>
      </c>
      <c r="B79" s="34" t="str">
        <f>IF(B72&gt;"",B72,"")</f>
        <v>LUUK Mart</v>
      </c>
      <c r="C79" s="34" t="str">
        <f>IF(F72&gt;"",F72,"")</f>
        <v>NUMAMURA Seiya</v>
      </c>
      <c r="D79" s="34">
        <f>IF(D72&gt;"",D72&amp;" - "&amp;H72,"")</f>
      </c>
      <c r="E79" s="35">
        <v>-7</v>
      </c>
      <c r="F79" s="35">
        <v>-2</v>
      </c>
      <c r="G79" s="35">
        <v>-5</v>
      </c>
      <c r="H79" s="35"/>
      <c r="I79" s="35"/>
      <c r="J79" s="36">
        <f>IF(ISBLANK(E79),"",COUNTIF(E79:I79,"&gt;=0"))</f>
        <v>0</v>
      </c>
      <c r="K79" s="37">
        <f>IF(ISBLANK(E79),"",(IF(LEFT(E79,1)="-",1,0)+IF(LEFT(F79,1)="-",1,0)+IF(LEFT(G79,1)="-",1,0)+IF(LEFT(H79,1)="-",1,0)+IF(LEFT(I79,1)="-",1,0)))</f>
        <v>3</v>
      </c>
      <c r="L79" s="38">
        <f aca="true" t="shared" si="3" ref="L79:M83">IF(J79=3,1,"")</f>
      </c>
      <c r="M79" s="39">
        <f t="shared" si="3"/>
        <v>1</v>
      </c>
    </row>
    <row r="80" spans="1:13" ht="21" customHeight="1">
      <c r="A80" s="33" t="s">
        <v>18</v>
      </c>
      <c r="B80" s="34" t="str">
        <f>IF(B73&gt;"",B73,"")</f>
        <v>PAE Mihkel</v>
      </c>
      <c r="C80" s="34" t="str">
        <f>IF(F73&gt;"",F73,"")</f>
        <v>KAWAKAMI Naoya</v>
      </c>
      <c r="D80" s="34">
        <f>IF(D73&gt;"",D73&amp;" - "&amp;H73,"")</f>
      </c>
      <c r="E80" s="35">
        <v>-7</v>
      </c>
      <c r="F80" s="35">
        <v>4</v>
      </c>
      <c r="G80" s="35">
        <v>-9</v>
      </c>
      <c r="H80" s="35">
        <v>-5</v>
      </c>
      <c r="I80" s="35"/>
      <c r="J80" s="36">
        <f>IF(ISBLANK(E80),"",COUNTIF(E80:I80,"&gt;=0"))</f>
        <v>1</v>
      </c>
      <c r="K80" s="37">
        <f>IF(ISBLANK(E80),"",(IF(LEFT(E80,1)="-",1,0)+IF(LEFT(F80,1)="-",1,0)+IF(LEFT(G80,1)="-",1,0)+IF(LEFT(H80,1)="-",1,0)+IF(LEFT(I80,1)="-",1,0)))</f>
        <v>3</v>
      </c>
      <c r="L80" s="38">
        <f t="shared" si="3"/>
      </c>
      <c r="M80" s="39">
        <f t="shared" si="3"/>
        <v>1</v>
      </c>
    </row>
    <row r="81" spans="1:13" ht="21" customHeight="1">
      <c r="A81" s="40" t="s">
        <v>52</v>
      </c>
      <c r="B81" s="34">
        <f>IF(B75&gt;"",B75&amp;" / "&amp;B76,"")</f>
      </c>
      <c r="C81" s="34">
        <f>IF(F75&gt;"",F75&amp;" / "&amp;F76,"")</f>
      </c>
      <c r="D81" s="41"/>
      <c r="E81" s="42"/>
      <c r="F81" s="35"/>
      <c r="G81" s="35"/>
      <c r="H81" s="43"/>
      <c r="I81" s="43"/>
      <c r="J81" s="36">
        <f>IF(ISBLANK(E81),"",COUNTIF(E81:I81,"&gt;=0"))</f>
      </c>
      <c r="K81" s="37">
        <f>IF(ISBLANK(E81),"",(IF(LEFT(E81,1)="-",1,0)+IF(LEFT(F81,1)="-",1,0)+IF(LEFT(G81,1)="-",1,0)+IF(LEFT(H81,1)="-",1,0)+IF(LEFT(I81,1)="-",1,0)))</f>
      </c>
      <c r="L81" s="38">
        <f t="shared" si="3"/>
      </c>
      <c r="M81" s="39">
        <f t="shared" si="3"/>
      </c>
    </row>
    <row r="82" spans="1:13" ht="21" customHeight="1">
      <c r="A82" s="33" t="s">
        <v>19</v>
      </c>
      <c r="B82" s="34" t="str">
        <f>IF(B72&gt;"",B72,"")</f>
        <v>LUUK Mart</v>
      </c>
      <c r="C82" s="34" t="str">
        <f>IF(F73&gt;"",F73,"")</f>
        <v>KAWAKAMI Naoya</v>
      </c>
      <c r="D82" s="44"/>
      <c r="E82" s="45"/>
      <c r="F82" s="46"/>
      <c r="G82" s="43"/>
      <c r="H82" s="35"/>
      <c r="I82" s="35"/>
      <c r="J82" s="36">
        <f>IF(ISBLANK(E82),"",COUNTIF(E82:I82,"&gt;=0"))</f>
      </c>
      <c r="K82" s="37">
        <f>IF(ISBLANK(E82),"",(IF(LEFT(E82,1)="-",1,0)+IF(LEFT(F82,1)="-",1,0)+IF(LEFT(G82,1)="-",1,0)+IF(LEFT(H82,1)="-",1,0)+IF(LEFT(I82,1)="-",1,0)))</f>
      </c>
      <c r="L82" s="38">
        <f t="shared" si="3"/>
      </c>
      <c r="M82" s="39">
        <f t="shared" si="3"/>
      </c>
    </row>
    <row r="83" spans="1:13" ht="21" customHeight="1" thickBot="1">
      <c r="A83" s="33" t="s">
        <v>20</v>
      </c>
      <c r="B83" s="34" t="str">
        <f>IF(B73&gt;"",B73,"")</f>
        <v>PAE Mihkel</v>
      </c>
      <c r="C83" s="34" t="str">
        <f>IF(F72&gt;"",F72,"")</f>
        <v>NUMAMURA Seiya</v>
      </c>
      <c r="D83" s="44"/>
      <c r="E83" s="42"/>
      <c r="F83" s="35"/>
      <c r="G83" s="35"/>
      <c r="H83" s="35"/>
      <c r="I83" s="35"/>
      <c r="J83" s="36">
        <f>IF(ISBLANK(E83),"",COUNTIF(E83:I83,"&gt;=0"))</f>
      </c>
      <c r="K83" s="37">
        <f>IF(ISBLANK(E83),"",(IF(LEFT(E83,1)="-",1,0)+IF(LEFT(F83,1)="-",1,0)+IF(LEFT(G83,1)="-",1,0)+IF(LEFT(H83,1)="-",1,0)+IF(LEFT(I83,1)="-",1,0)))</f>
      </c>
      <c r="L83" s="38">
        <f t="shared" si="3"/>
      </c>
      <c r="M83" s="39">
        <f t="shared" si="3"/>
      </c>
    </row>
    <row r="84" spans="1:13" ht="21" customHeight="1" thickBot="1">
      <c r="A84" s="5"/>
      <c r="B84" s="5"/>
      <c r="C84" s="5"/>
      <c r="D84" s="5"/>
      <c r="E84" s="5"/>
      <c r="F84" s="5"/>
      <c r="G84" s="5"/>
      <c r="H84" s="47" t="s">
        <v>54</v>
      </c>
      <c r="I84" s="48"/>
      <c r="J84" s="49">
        <f>IF(ISBLANK(B72),"",SUM(J79:J83))</f>
        <v>1</v>
      </c>
      <c r="K84" s="49">
        <f>IF(ISBLANK(F72),"",SUM(K79:K83))</f>
        <v>6</v>
      </c>
      <c r="L84" s="50">
        <f>IF(ISBLANK(E79),"",SUM(L79:L83))</f>
        <v>0</v>
      </c>
      <c r="M84" s="51">
        <f>IF(ISBLANK(E79),"",SUM(M79:M83))</f>
        <v>2</v>
      </c>
    </row>
    <row r="85" spans="1:13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21" customHeight="1">
      <c r="A86" s="52"/>
      <c r="B86" s="5" t="s">
        <v>56</v>
      </c>
      <c r="C86" s="5" t="s">
        <v>57</v>
      </c>
      <c r="D86" s="3"/>
      <c r="E86" s="5"/>
      <c r="F86" s="5"/>
      <c r="G86" s="3"/>
      <c r="H86" s="5"/>
      <c r="I86" s="3" t="s">
        <v>55</v>
      </c>
      <c r="J86" s="3"/>
      <c r="K86" s="5"/>
      <c r="L86" s="5"/>
      <c r="M86" s="5"/>
    </row>
    <row r="87" spans="1:13" ht="21" customHeight="1" thickBot="1">
      <c r="A87" s="53"/>
      <c r="B87" s="54" t="str">
        <f>B71</f>
        <v>EST 1 </v>
      </c>
      <c r="C87" s="5" t="str">
        <f>F71</f>
        <v>JPN 2</v>
      </c>
      <c r="D87" s="5"/>
      <c r="E87" s="5"/>
      <c r="F87" s="5"/>
      <c r="G87" s="5"/>
      <c r="H87" s="5"/>
      <c r="I87" s="87" t="str">
        <f>IF(L84=2,B71,IF(M84=2,F71,IF(L84=5,IF(M84=5,"tasan",""),"")))</f>
        <v>JPN 2</v>
      </c>
      <c r="J87" s="87"/>
      <c r="K87" s="87"/>
      <c r="L87" s="87"/>
      <c r="M87" s="87"/>
    </row>
    <row r="88" spans="1:13" ht="21" customHeight="1">
      <c r="A88" s="55"/>
      <c r="B88" s="55"/>
      <c r="C88" s="55"/>
      <c r="D88" s="55"/>
      <c r="E88" s="55"/>
      <c r="F88" s="55"/>
      <c r="G88" s="55"/>
      <c r="H88" s="55"/>
      <c r="I88" s="56"/>
      <c r="J88" s="56"/>
      <c r="K88" s="56"/>
      <c r="L88" s="56"/>
      <c r="M88" s="56"/>
    </row>
    <row r="90" spans="1:13" ht="21" customHeight="1">
      <c r="A90" s="3">
        <f>1+A68</f>
        <v>5</v>
      </c>
      <c r="B90" s="4" t="s">
        <v>3</v>
      </c>
      <c r="C90" s="5"/>
      <c r="D90" s="5"/>
      <c r="E90" s="3"/>
      <c r="F90" s="6" t="s">
        <v>50</v>
      </c>
      <c r="G90" s="7"/>
      <c r="H90" s="8"/>
      <c r="I90" s="88">
        <v>43804</v>
      </c>
      <c r="J90" s="88"/>
      <c r="K90" s="88"/>
      <c r="L90" s="88"/>
      <c r="M90" s="88"/>
    </row>
    <row r="91" spans="1:13" ht="21" customHeight="1">
      <c r="A91" s="9"/>
      <c r="B91" s="9" t="s">
        <v>4</v>
      </c>
      <c r="C91" s="5"/>
      <c r="D91" s="5"/>
      <c r="E91" s="3"/>
      <c r="F91" s="6"/>
      <c r="G91" s="7"/>
      <c r="H91" s="8"/>
      <c r="I91" s="89" t="s">
        <v>58</v>
      </c>
      <c r="J91" s="89"/>
      <c r="K91" s="89"/>
      <c r="L91" s="89"/>
      <c r="M91" s="89"/>
    </row>
    <row r="92" spans="1:13" ht="21" customHeight="1">
      <c r="A92" s="3"/>
      <c r="B92" s="10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</row>
    <row r="93" spans="1:13" ht="21" customHeight="1">
      <c r="A93" s="12" t="s">
        <v>51</v>
      </c>
      <c r="B93" s="90" t="s">
        <v>170</v>
      </c>
      <c r="C93" s="90"/>
      <c r="D93" s="13"/>
      <c r="E93" s="12" t="s">
        <v>51</v>
      </c>
      <c r="F93" s="14" t="s">
        <v>171</v>
      </c>
      <c r="G93" s="15"/>
      <c r="H93" s="15"/>
      <c r="I93" s="15"/>
      <c r="J93" s="15"/>
      <c r="K93" s="15"/>
      <c r="L93" s="15"/>
      <c r="M93" s="16"/>
    </row>
    <row r="94" spans="1:13" ht="21" customHeight="1">
      <c r="A94" s="17" t="s">
        <v>5</v>
      </c>
      <c r="B94" s="84" t="s">
        <v>156</v>
      </c>
      <c r="C94" s="84"/>
      <c r="D94" s="18"/>
      <c r="E94" s="19" t="s">
        <v>6</v>
      </c>
      <c r="F94" s="85" t="s">
        <v>37</v>
      </c>
      <c r="G94" s="85"/>
      <c r="H94" s="85"/>
      <c r="I94" s="85"/>
      <c r="J94" s="85"/>
      <c r="K94" s="85"/>
      <c r="L94" s="85"/>
      <c r="M94" s="85"/>
    </row>
    <row r="95" spans="1:13" ht="21" customHeight="1">
      <c r="A95" s="20" t="s">
        <v>7</v>
      </c>
      <c r="B95" s="84" t="s">
        <v>155</v>
      </c>
      <c r="C95" s="84"/>
      <c r="D95" s="18"/>
      <c r="E95" s="21" t="s">
        <v>8</v>
      </c>
      <c r="F95" s="84" t="s">
        <v>130</v>
      </c>
      <c r="G95" s="84"/>
      <c r="H95" s="84"/>
      <c r="I95" s="84"/>
      <c r="J95" s="84"/>
      <c r="K95" s="84"/>
      <c r="L95" s="84"/>
      <c r="M95" s="84"/>
    </row>
    <row r="96" spans="1:13" ht="21" customHeight="1">
      <c r="A96" s="22" t="s">
        <v>52</v>
      </c>
      <c r="B96" s="23"/>
      <c r="C96" s="24"/>
      <c r="D96" s="25"/>
      <c r="E96" s="22" t="s">
        <v>52</v>
      </c>
      <c r="F96" s="23"/>
      <c r="G96" s="26"/>
      <c r="H96" s="26"/>
      <c r="I96" s="26"/>
      <c r="J96" s="26"/>
      <c r="K96" s="26"/>
      <c r="L96" s="26"/>
      <c r="M96" s="26"/>
    </row>
    <row r="97" spans="1:13" ht="21" customHeight="1">
      <c r="A97" s="27"/>
      <c r="B97" s="84"/>
      <c r="C97" s="84"/>
      <c r="D97" s="18"/>
      <c r="E97" s="28"/>
      <c r="F97" s="85"/>
      <c r="G97" s="85"/>
      <c r="H97" s="85"/>
      <c r="I97" s="85"/>
      <c r="J97" s="85"/>
      <c r="K97" s="85"/>
      <c r="L97" s="85"/>
      <c r="M97" s="85"/>
    </row>
    <row r="98" spans="1:13" ht="21" customHeight="1">
      <c r="A98" s="29"/>
      <c r="B98" s="84"/>
      <c r="C98" s="84"/>
      <c r="D98" s="18"/>
      <c r="E98" s="30"/>
      <c r="F98" s="84"/>
      <c r="G98" s="84"/>
      <c r="H98" s="84"/>
      <c r="I98" s="84"/>
      <c r="J98" s="84"/>
      <c r="K98" s="84"/>
      <c r="L98" s="84"/>
      <c r="M98" s="84"/>
    </row>
    <row r="99" spans="1:13" ht="21" customHeight="1">
      <c r="A99" s="5"/>
      <c r="B99" s="5"/>
      <c r="C99" s="5"/>
      <c r="D99" s="5"/>
      <c r="E99" s="11"/>
      <c r="F99" s="11"/>
      <c r="G99" s="11"/>
      <c r="H99" s="11"/>
      <c r="I99" s="5"/>
      <c r="J99" s="5"/>
      <c r="K99" s="5"/>
      <c r="L99" s="31"/>
      <c r="M99" s="3"/>
    </row>
    <row r="100" spans="1:13" ht="21" customHeight="1">
      <c r="A100" s="9" t="s">
        <v>53</v>
      </c>
      <c r="B100" s="5"/>
      <c r="C100" s="5"/>
      <c r="D100" s="5"/>
      <c r="E100" s="32" t="s">
        <v>9</v>
      </c>
      <c r="F100" s="32" t="s">
        <v>10</v>
      </c>
      <c r="G100" s="32" t="s">
        <v>11</v>
      </c>
      <c r="H100" s="32" t="s">
        <v>12</v>
      </c>
      <c r="I100" s="32" t="s">
        <v>13</v>
      </c>
      <c r="J100" s="86" t="s">
        <v>14</v>
      </c>
      <c r="K100" s="86"/>
      <c r="L100" s="32" t="s">
        <v>15</v>
      </c>
      <c r="M100" s="32" t="s">
        <v>16</v>
      </c>
    </row>
    <row r="101" spans="1:13" ht="21" customHeight="1">
      <c r="A101" s="33" t="s">
        <v>17</v>
      </c>
      <c r="B101" s="34" t="str">
        <f>IF(B94&gt;"",B94,"")</f>
        <v>ZAKHAROV Vladislav</v>
      </c>
      <c r="C101" s="34" t="str">
        <f>IF(F94&gt;"",F94,"")</f>
        <v>STEIF Noah</v>
      </c>
      <c r="D101" s="34">
        <f>IF(D94&gt;"",D94&amp;" - "&amp;H94,"")</f>
      </c>
      <c r="E101" s="35">
        <v>11</v>
      </c>
      <c r="F101" s="35">
        <v>-5</v>
      </c>
      <c r="G101" s="35">
        <v>-9</v>
      </c>
      <c r="H101" s="35">
        <v>6</v>
      </c>
      <c r="I101" s="35">
        <v>4</v>
      </c>
      <c r="J101" s="36">
        <f>IF(ISBLANK(E101),"",COUNTIF(E101:I101,"&gt;=0"))</f>
        <v>3</v>
      </c>
      <c r="K101" s="37">
        <f>IF(ISBLANK(E101),"",(IF(LEFT(E101,1)="-",1,0)+IF(LEFT(F101,1)="-",1,0)+IF(LEFT(G101,1)="-",1,0)+IF(LEFT(H101,1)="-",1,0)+IF(LEFT(I101,1)="-",1,0)))</f>
        <v>2</v>
      </c>
      <c r="L101" s="38">
        <f aca="true" t="shared" si="4" ref="L101:M105">IF(J101=3,1,"")</f>
        <v>1</v>
      </c>
      <c r="M101" s="39">
        <f t="shared" si="4"/>
      </c>
    </row>
    <row r="102" spans="1:13" ht="21" customHeight="1">
      <c r="A102" s="33" t="s">
        <v>18</v>
      </c>
      <c r="B102" s="34" t="str">
        <f>IF(B95&gt;"",B95,"")</f>
        <v>ZHUBANOV Sanzhar</v>
      </c>
      <c r="C102" s="34" t="str">
        <f>IF(F95&gt;"",F95,"")</f>
        <v>PIHKALA Arttu</v>
      </c>
      <c r="D102" s="34">
        <f>IF(D95&gt;"",D95&amp;" - "&amp;H95,"")</f>
      </c>
      <c r="E102" s="35">
        <v>-8</v>
      </c>
      <c r="F102" s="35">
        <v>-5</v>
      </c>
      <c r="G102" s="35">
        <v>10</v>
      </c>
      <c r="H102" s="35">
        <v>-4</v>
      </c>
      <c r="I102" s="35"/>
      <c r="J102" s="36">
        <f>IF(ISBLANK(E102),"",COUNTIF(E102:I102,"&gt;=0"))</f>
        <v>1</v>
      </c>
      <c r="K102" s="37">
        <f>IF(ISBLANK(E102),"",(IF(LEFT(E102,1)="-",1,0)+IF(LEFT(F102,1)="-",1,0)+IF(LEFT(G102,1)="-",1,0)+IF(LEFT(H102,1)="-",1,0)+IF(LEFT(I102,1)="-",1,0)))</f>
        <v>3</v>
      </c>
      <c r="L102" s="38">
        <f t="shared" si="4"/>
      </c>
      <c r="M102" s="39">
        <f t="shared" si="4"/>
        <v>1</v>
      </c>
    </row>
    <row r="103" spans="1:13" ht="21" customHeight="1">
      <c r="A103" s="40" t="s">
        <v>52</v>
      </c>
      <c r="B103" s="34">
        <f>IF(B97&gt;"",B97&amp;" / "&amp;B98,"")</f>
      </c>
      <c r="C103" s="34">
        <f>IF(F97&gt;"",F97&amp;" / "&amp;F98,"")</f>
      </c>
      <c r="D103" s="41"/>
      <c r="E103" s="42">
        <v>11</v>
      </c>
      <c r="F103" s="35">
        <v>-5</v>
      </c>
      <c r="G103" s="35">
        <v>11</v>
      </c>
      <c r="H103" s="43">
        <v>-6</v>
      </c>
      <c r="I103" s="43">
        <v>-9</v>
      </c>
      <c r="J103" s="36">
        <f>IF(ISBLANK(E103),"",COUNTIF(E103:I103,"&gt;=0"))</f>
        <v>2</v>
      </c>
      <c r="K103" s="37">
        <f>IF(ISBLANK(E103),"",(IF(LEFT(E103,1)="-",1,0)+IF(LEFT(F103,1)="-",1,0)+IF(LEFT(G103,1)="-",1,0)+IF(LEFT(H103,1)="-",1,0)+IF(LEFT(I103,1)="-",1,0)))</f>
        <v>3</v>
      </c>
      <c r="L103" s="38">
        <f t="shared" si="4"/>
      </c>
      <c r="M103" s="39">
        <f t="shared" si="4"/>
        <v>1</v>
      </c>
    </row>
    <row r="104" spans="1:13" ht="21" customHeight="1">
      <c r="A104" s="33" t="s">
        <v>19</v>
      </c>
      <c r="B104" s="34" t="str">
        <f>IF(B94&gt;"",B94,"")</f>
        <v>ZAKHAROV Vladislav</v>
      </c>
      <c r="C104" s="34" t="str">
        <f>IF(F95&gt;"",F95,"")</f>
        <v>PIHKALA Arttu</v>
      </c>
      <c r="D104" s="44"/>
      <c r="E104" s="45"/>
      <c r="F104" s="46"/>
      <c r="G104" s="43"/>
      <c r="H104" s="35"/>
      <c r="I104" s="35"/>
      <c r="J104" s="36">
        <f>IF(ISBLANK(E104),"",COUNTIF(E104:I104,"&gt;=0"))</f>
      </c>
      <c r="K104" s="37">
        <f>IF(ISBLANK(E104),"",(IF(LEFT(E104,1)="-",1,0)+IF(LEFT(F104,1)="-",1,0)+IF(LEFT(G104,1)="-",1,0)+IF(LEFT(H104,1)="-",1,0)+IF(LEFT(I104,1)="-",1,0)))</f>
      </c>
      <c r="L104" s="38">
        <f t="shared" si="4"/>
      </c>
      <c r="M104" s="39">
        <f t="shared" si="4"/>
      </c>
    </row>
    <row r="105" spans="1:13" ht="21" customHeight="1" thickBot="1">
      <c r="A105" s="33" t="s">
        <v>20</v>
      </c>
      <c r="B105" s="34" t="str">
        <f>IF(B95&gt;"",B95,"")</f>
        <v>ZHUBANOV Sanzhar</v>
      </c>
      <c r="C105" s="34" t="str">
        <f>IF(F94&gt;"",F94,"")</f>
        <v>STEIF Noah</v>
      </c>
      <c r="D105" s="44"/>
      <c r="E105" s="42"/>
      <c r="F105" s="35"/>
      <c r="G105" s="35"/>
      <c r="H105" s="35"/>
      <c r="I105" s="35"/>
      <c r="J105" s="36">
        <f>IF(ISBLANK(E105),"",COUNTIF(E105:I105,"&gt;=0"))</f>
      </c>
      <c r="K105" s="37">
        <f>IF(ISBLANK(E105),"",(IF(LEFT(E105,1)="-",1,0)+IF(LEFT(F105,1)="-",1,0)+IF(LEFT(G105,1)="-",1,0)+IF(LEFT(H105,1)="-",1,0)+IF(LEFT(I105,1)="-",1,0)))</f>
      </c>
      <c r="L105" s="38">
        <f t="shared" si="4"/>
      </c>
      <c r="M105" s="39">
        <f t="shared" si="4"/>
      </c>
    </row>
    <row r="106" spans="1:13" ht="21" customHeight="1" thickBot="1">
      <c r="A106" s="5"/>
      <c r="B106" s="5"/>
      <c r="C106" s="5"/>
      <c r="D106" s="5"/>
      <c r="E106" s="5"/>
      <c r="F106" s="5"/>
      <c r="G106" s="5"/>
      <c r="H106" s="47" t="s">
        <v>54</v>
      </c>
      <c r="I106" s="48"/>
      <c r="J106" s="49">
        <f>IF(ISBLANK(B94),"",SUM(J101:J105))</f>
        <v>6</v>
      </c>
      <c r="K106" s="49">
        <f>IF(ISBLANK(F94),"",SUM(K101:K105))</f>
        <v>8</v>
      </c>
      <c r="L106" s="50">
        <f>IF(ISBLANK(E101),"",SUM(L101:L105))</f>
        <v>1</v>
      </c>
      <c r="M106" s="51">
        <f>IF(ISBLANK(E101),"",SUM(M101:M105))</f>
        <v>2</v>
      </c>
    </row>
    <row r="107" spans="1:13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21" customHeight="1">
      <c r="A108" s="52"/>
      <c r="B108" s="5" t="s">
        <v>56</v>
      </c>
      <c r="C108" s="5" t="s">
        <v>57</v>
      </c>
      <c r="D108" s="3"/>
      <c r="E108" s="5"/>
      <c r="F108" s="5"/>
      <c r="G108" s="3"/>
      <c r="H108" s="5"/>
      <c r="I108" s="3" t="s">
        <v>55</v>
      </c>
      <c r="J108" s="3"/>
      <c r="K108" s="5"/>
      <c r="L108" s="5"/>
      <c r="M108" s="5"/>
    </row>
    <row r="109" spans="1:13" ht="21" customHeight="1" thickBot="1">
      <c r="A109" s="53"/>
      <c r="B109" s="54" t="str">
        <f>B93</f>
        <v>KAZ4</v>
      </c>
      <c r="C109" s="5" t="str">
        <f>F93</f>
        <v>FIN3</v>
      </c>
      <c r="D109" s="5"/>
      <c r="E109" s="5"/>
      <c r="F109" s="5"/>
      <c r="G109" s="5"/>
      <c r="H109" s="5"/>
      <c r="I109" s="87" t="str">
        <f>IF(L106=2,B93,IF(M106=2,F93,IF(L106=5,IF(M106=5,"tasan",""),"")))</f>
        <v>FIN3</v>
      </c>
      <c r="J109" s="87"/>
      <c r="K109" s="87"/>
      <c r="L109" s="87"/>
      <c r="M109" s="87"/>
    </row>
    <row r="110" spans="1:13" ht="21" customHeight="1">
      <c r="A110" s="55"/>
      <c r="B110" s="55"/>
      <c r="C110" s="55"/>
      <c r="D110" s="55"/>
      <c r="E110" s="55"/>
      <c r="F110" s="55"/>
      <c r="G110" s="55"/>
      <c r="H110" s="55"/>
      <c r="I110" s="56"/>
      <c r="J110" s="56"/>
      <c r="K110" s="56"/>
      <c r="L110" s="56"/>
      <c r="M110" s="56"/>
    </row>
    <row r="112" spans="1:13" ht="21" customHeight="1">
      <c r="A112" s="3">
        <f>1+A90</f>
        <v>6</v>
      </c>
      <c r="B112" s="4" t="s">
        <v>3</v>
      </c>
      <c r="C112" s="5"/>
      <c r="D112" s="5"/>
      <c r="E112" s="3"/>
      <c r="F112" s="6" t="s">
        <v>50</v>
      </c>
      <c r="G112" s="7"/>
      <c r="H112" s="8"/>
      <c r="I112" s="88">
        <v>43804</v>
      </c>
      <c r="J112" s="88"/>
      <c r="K112" s="88"/>
      <c r="L112" s="88"/>
      <c r="M112" s="88"/>
    </row>
    <row r="113" spans="1:13" ht="21" customHeight="1">
      <c r="A113" s="9"/>
      <c r="B113" s="9" t="s">
        <v>4</v>
      </c>
      <c r="C113" s="5"/>
      <c r="D113" s="5"/>
      <c r="E113" s="3"/>
      <c r="F113" s="6"/>
      <c r="G113" s="7"/>
      <c r="H113" s="8"/>
      <c r="I113" s="89" t="s">
        <v>58</v>
      </c>
      <c r="J113" s="89"/>
      <c r="K113" s="89"/>
      <c r="L113" s="89"/>
      <c r="M113" s="89"/>
    </row>
    <row r="114" spans="1:13" ht="21" customHeight="1">
      <c r="A114" s="3"/>
      <c r="B114" s="10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</row>
    <row r="115" spans="1:13" ht="21" customHeight="1">
      <c r="A115" s="12" t="s">
        <v>51</v>
      </c>
      <c r="B115" s="90" t="s">
        <v>80</v>
      </c>
      <c r="C115" s="90"/>
      <c r="D115" s="13"/>
      <c r="E115" s="12" t="s">
        <v>51</v>
      </c>
      <c r="F115" s="14" t="s">
        <v>172</v>
      </c>
      <c r="G115" s="15"/>
      <c r="H115" s="15"/>
      <c r="I115" s="15"/>
      <c r="J115" s="15"/>
      <c r="K115" s="15"/>
      <c r="L115" s="15"/>
      <c r="M115" s="16"/>
    </row>
    <row r="116" spans="1:13" ht="21" customHeight="1">
      <c r="A116" s="17" t="s">
        <v>5</v>
      </c>
      <c r="B116" s="84" t="s">
        <v>147</v>
      </c>
      <c r="C116" s="84"/>
      <c r="D116" s="18"/>
      <c r="E116" s="19" t="s">
        <v>6</v>
      </c>
      <c r="F116" s="85" t="s">
        <v>142</v>
      </c>
      <c r="G116" s="85"/>
      <c r="H116" s="85"/>
      <c r="I116" s="85"/>
      <c r="J116" s="85"/>
      <c r="K116" s="85"/>
      <c r="L116" s="85"/>
      <c r="M116" s="85"/>
    </row>
    <row r="117" spans="1:13" ht="21" customHeight="1">
      <c r="A117" s="20" t="s">
        <v>7</v>
      </c>
      <c r="B117" s="84" t="s">
        <v>148</v>
      </c>
      <c r="C117" s="84"/>
      <c r="D117" s="18"/>
      <c r="E117" s="21" t="s">
        <v>8</v>
      </c>
      <c r="F117" s="84" t="s">
        <v>141</v>
      </c>
      <c r="G117" s="84"/>
      <c r="H117" s="84"/>
      <c r="I117" s="84"/>
      <c r="J117" s="84"/>
      <c r="K117" s="84"/>
      <c r="L117" s="84"/>
      <c r="M117" s="84"/>
    </row>
    <row r="118" spans="1:13" ht="21" customHeight="1">
      <c r="A118" s="22" t="s">
        <v>52</v>
      </c>
      <c r="B118" s="23"/>
      <c r="C118" s="24"/>
      <c r="D118" s="25"/>
      <c r="E118" s="22" t="s">
        <v>52</v>
      </c>
      <c r="F118" s="23"/>
      <c r="G118" s="26"/>
      <c r="H118" s="26"/>
      <c r="I118" s="26"/>
      <c r="J118" s="26"/>
      <c r="K118" s="26"/>
      <c r="L118" s="26"/>
      <c r="M118" s="26"/>
    </row>
    <row r="119" spans="1:13" ht="21" customHeight="1">
      <c r="A119" s="27"/>
      <c r="B119" s="84"/>
      <c r="C119" s="84"/>
      <c r="D119" s="18"/>
      <c r="E119" s="28"/>
      <c r="F119" s="85"/>
      <c r="G119" s="85"/>
      <c r="H119" s="85"/>
      <c r="I119" s="85"/>
      <c r="J119" s="85"/>
      <c r="K119" s="85"/>
      <c r="L119" s="85"/>
      <c r="M119" s="85"/>
    </row>
    <row r="120" spans="1:13" ht="21" customHeight="1">
      <c r="A120" s="29"/>
      <c r="B120" s="84"/>
      <c r="C120" s="84"/>
      <c r="D120" s="18"/>
      <c r="E120" s="30"/>
      <c r="F120" s="84"/>
      <c r="G120" s="84"/>
      <c r="H120" s="84"/>
      <c r="I120" s="84"/>
      <c r="J120" s="84"/>
      <c r="K120" s="84"/>
      <c r="L120" s="84"/>
      <c r="M120" s="84"/>
    </row>
    <row r="121" spans="1:13" ht="21" customHeight="1">
      <c r="A121" s="5"/>
      <c r="B121" s="5"/>
      <c r="C121" s="5"/>
      <c r="D121" s="5"/>
      <c r="E121" s="11"/>
      <c r="F121" s="11"/>
      <c r="G121" s="11"/>
      <c r="H121" s="11"/>
      <c r="I121" s="5"/>
      <c r="J121" s="5"/>
      <c r="K121" s="5"/>
      <c r="L121" s="31"/>
      <c r="M121" s="3"/>
    </row>
    <row r="122" spans="1:13" ht="21" customHeight="1">
      <c r="A122" s="9" t="s">
        <v>53</v>
      </c>
      <c r="B122" s="5"/>
      <c r="C122" s="5"/>
      <c r="D122" s="5"/>
      <c r="E122" s="32" t="s">
        <v>9</v>
      </c>
      <c r="F122" s="32" t="s">
        <v>10</v>
      </c>
      <c r="G122" s="32" t="s">
        <v>11</v>
      </c>
      <c r="H122" s="32" t="s">
        <v>12</v>
      </c>
      <c r="I122" s="32" t="s">
        <v>13</v>
      </c>
      <c r="J122" s="86" t="s">
        <v>14</v>
      </c>
      <c r="K122" s="86"/>
      <c r="L122" s="32" t="s">
        <v>15</v>
      </c>
      <c r="M122" s="32" t="s">
        <v>16</v>
      </c>
    </row>
    <row r="123" spans="1:13" ht="21" customHeight="1">
      <c r="A123" s="33" t="s">
        <v>17</v>
      </c>
      <c r="B123" s="34" t="str">
        <f>IF(B116&gt;"",B116,"")</f>
        <v>WATSON Benedict</v>
      </c>
      <c r="C123" s="34" t="str">
        <f>IF(F116&gt;"",F116,"")</f>
        <v>DIELISSEN Marc</v>
      </c>
      <c r="D123" s="34">
        <f>IF(D116&gt;"",D116&amp;" - "&amp;H116,"")</f>
      </c>
      <c r="E123" s="35">
        <v>3</v>
      </c>
      <c r="F123" s="35">
        <v>-6</v>
      </c>
      <c r="G123" s="35">
        <v>-7</v>
      </c>
      <c r="H123" s="35">
        <v>-8</v>
      </c>
      <c r="I123" s="35"/>
      <c r="J123" s="36">
        <f>IF(ISBLANK(E123),"",COUNTIF(E123:I123,"&gt;=0"))</f>
        <v>1</v>
      </c>
      <c r="K123" s="37">
        <f>IF(ISBLANK(E123),"",(IF(LEFT(E123,1)="-",1,0)+IF(LEFT(F123,1)="-",1,0)+IF(LEFT(G123,1)="-",1,0)+IF(LEFT(H123,1)="-",1,0)+IF(LEFT(I123,1)="-",1,0)))</f>
        <v>3</v>
      </c>
      <c r="L123" s="38">
        <f aca="true" t="shared" si="5" ref="L123:M127">IF(J123=3,1,"")</f>
      </c>
      <c r="M123" s="39">
        <f t="shared" si="5"/>
        <v>1</v>
      </c>
    </row>
    <row r="124" spans="1:13" ht="21" customHeight="1">
      <c r="A124" s="33" t="s">
        <v>18</v>
      </c>
      <c r="B124" s="34" t="str">
        <f>IF(B117&gt;"",B117,"")</f>
        <v>CASTRO Marc</v>
      </c>
      <c r="C124" s="34" t="str">
        <f>IF(F117&gt;"",F117,"")</f>
        <v>SANTOMAURO Fabio</v>
      </c>
      <c r="D124" s="34">
        <f>IF(D117&gt;"",D117&amp;" - "&amp;H117,"")</f>
      </c>
      <c r="E124" s="35">
        <v>-11</v>
      </c>
      <c r="F124" s="35">
        <v>-11</v>
      </c>
      <c r="G124" s="35">
        <v>-5</v>
      </c>
      <c r="H124" s="35"/>
      <c r="I124" s="35"/>
      <c r="J124" s="36">
        <f>IF(ISBLANK(E124),"",COUNTIF(E124:I124,"&gt;=0"))</f>
        <v>0</v>
      </c>
      <c r="K124" s="37">
        <f>IF(ISBLANK(E124),"",(IF(LEFT(E124,1)="-",1,0)+IF(LEFT(F124,1)="-",1,0)+IF(LEFT(G124,1)="-",1,0)+IF(LEFT(H124,1)="-",1,0)+IF(LEFT(I124,1)="-",1,0)))</f>
        <v>3</v>
      </c>
      <c r="L124" s="38">
        <f t="shared" si="5"/>
      </c>
      <c r="M124" s="39">
        <f t="shared" si="5"/>
        <v>1</v>
      </c>
    </row>
    <row r="125" spans="1:13" ht="21" customHeight="1">
      <c r="A125" s="40" t="s">
        <v>52</v>
      </c>
      <c r="B125" s="34">
        <f>IF(B119&gt;"",B119&amp;" / "&amp;B120,"")</f>
      </c>
      <c r="C125" s="34">
        <f>IF(F119&gt;"",F119&amp;" / "&amp;F120,"")</f>
      </c>
      <c r="D125" s="41"/>
      <c r="E125" s="42"/>
      <c r="F125" s="35"/>
      <c r="G125" s="35"/>
      <c r="H125" s="43"/>
      <c r="I125" s="43"/>
      <c r="J125" s="36">
        <f>IF(ISBLANK(E125),"",COUNTIF(E125:I125,"&gt;=0"))</f>
      </c>
      <c r="K125" s="37">
        <f>IF(ISBLANK(E125),"",(IF(LEFT(E125,1)="-",1,0)+IF(LEFT(F125,1)="-",1,0)+IF(LEFT(G125,1)="-",1,0)+IF(LEFT(H125,1)="-",1,0)+IF(LEFT(I125,1)="-",1,0)))</f>
      </c>
      <c r="L125" s="38">
        <f t="shared" si="5"/>
      </c>
      <c r="M125" s="39">
        <f t="shared" si="5"/>
      </c>
    </row>
    <row r="126" spans="1:13" ht="21" customHeight="1">
      <c r="A126" s="33" t="s">
        <v>19</v>
      </c>
      <c r="B126" s="34" t="str">
        <f>IF(B116&gt;"",B116,"")</f>
        <v>WATSON Benedict</v>
      </c>
      <c r="C126" s="34" t="str">
        <f>IF(F117&gt;"",F117,"")</f>
        <v>SANTOMAURO Fabio</v>
      </c>
      <c r="D126" s="44"/>
      <c r="E126" s="45"/>
      <c r="F126" s="46"/>
      <c r="G126" s="43"/>
      <c r="H126" s="35"/>
      <c r="I126" s="35"/>
      <c r="J126" s="36">
        <f>IF(ISBLANK(E126),"",COUNTIF(E126:I126,"&gt;=0"))</f>
      </c>
      <c r="K126" s="37">
        <f>IF(ISBLANK(E126),"",(IF(LEFT(E126,1)="-",1,0)+IF(LEFT(F126,1)="-",1,0)+IF(LEFT(G126,1)="-",1,0)+IF(LEFT(H126,1)="-",1,0)+IF(LEFT(I126,1)="-",1,0)))</f>
      </c>
      <c r="L126" s="38">
        <f t="shared" si="5"/>
      </c>
      <c r="M126" s="39">
        <f t="shared" si="5"/>
      </c>
    </row>
    <row r="127" spans="1:13" ht="21" customHeight="1" thickBot="1">
      <c r="A127" s="33" t="s">
        <v>20</v>
      </c>
      <c r="B127" s="34" t="str">
        <f>IF(B117&gt;"",B117,"")</f>
        <v>CASTRO Marc</v>
      </c>
      <c r="C127" s="34" t="str">
        <f>IF(F116&gt;"",F116,"")</f>
        <v>DIELISSEN Marc</v>
      </c>
      <c r="D127" s="44"/>
      <c r="E127" s="42"/>
      <c r="F127" s="35"/>
      <c r="G127" s="35"/>
      <c r="H127" s="35"/>
      <c r="I127" s="35"/>
      <c r="J127" s="36">
        <f>IF(ISBLANK(E127),"",COUNTIF(E127:I127,"&gt;=0"))</f>
      </c>
      <c r="K127" s="37">
        <f>IF(ISBLANK(E127),"",(IF(LEFT(E127,1)="-",1,0)+IF(LEFT(F127,1)="-",1,0)+IF(LEFT(G127,1)="-",1,0)+IF(LEFT(H127,1)="-",1,0)+IF(LEFT(I127,1)="-",1,0)))</f>
      </c>
      <c r="L127" s="38">
        <f t="shared" si="5"/>
      </c>
      <c r="M127" s="39">
        <f t="shared" si="5"/>
      </c>
    </row>
    <row r="128" spans="1:13" ht="21" customHeight="1" thickBot="1">
      <c r="A128" s="5"/>
      <c r="B128" s="5"/>
      <c r="C128" s="5"/>
      <c r="D128" s="5"/>
      <c r="E128" s="5"/>
      <c r="F128" s="5"/>
      <c r="G128" s="5"/>
      <c r="H128" s="47" t="s">
        <v>54</v>
      </c>
      <c r="I128" s="48"/>
      <c r="J128" s="49">
        <f>IF(ISBLANK(B116),"",SUM(J123:J127))</f>
        <v>1</v>
      </c>
      <c r="K128" s="49">
        <f>IF(ISBLANK(F116),"",SUM(K123:K127))</f>
        <v>6</v>
      </c>
      <c r="L128" s="50">
        <f>IF(ISBLANK(E123),"",SUM(L123:L127))</f>
        <v>0</v>
      </c>
      <c r="M128" s="51">
        <f>IF(ISBLANK(E123),"",SUM(M123:M127))</f>
        <v>2</v>
      </c>
    </row>
    <row r="129" spans="1:13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21" customHeight="1">
      <c r="A130" s="52"/>
      <c r="B130" s="5" t="s">
        <v>56</v>
      </c>
      <c r="C130" s="5" t="s">
        <v>57</v>
      </c>
      <c r="D130" s="3"/>
      <c r="E130" s="5"/>
      <c r="F130" s="5"/>
      <c r="G130" s="3"/>
      <c r="H130" s="5"/>
      <c r="I130" s="3" t="s">
        <v>55</v>
      </c>
      <c r="J130" s="3"/>
      <c r="K130" s="5"/>
      <c r="L130" s="5"/>
      <c r="M130" s="5"/>
    </row>
    <row r="131" spans="1:13" ht="21" customHeight="1" thickBot="1">
      <c r="A131" s="53"/>
      <c r="B131" s="54" t="str">
        <f>B115</f>
        <v>WAL</v>
      </c>
      <c r="C131" s="5" t="str">
        <f>F115</f>
        <v>LUX2</v>
      </c>
      <c r="D131" s="5"/>
      <c r="E131" s="5"/>
      <c r="F131" s="5"/>
      <c r="G131" s="5"/>
      <c r="H131" s="5"/>
      <c r="I131" s="87" t="str">
        <f>IF(L128=2,B115,IF(M128=2,F115,IF(L128=5,IF(M128=5,"tasan",""),"")))</f>
        <v>LUX2</v>
      </c>
      <c r="J131" s="87"/>
      <c r="K131" s="87"/>
      <c r="L131" s="87"/>
      <c r="M131" s="87"/>
    </row>
    <row r="132" spans="1:13" ht="21" customHeight="1">
      <c r="A132" s="55"/>
      <c r="B132" s="55"/>
      <c r="C132" s="55"/>
      <c r="D132" s="55"/>
      <c r="E132" s="55"/>
      <c r="F132" s="55"/>
      <c r="G132" s="55"/>
      <c r="H132" s="55"/>
      <c r="I132" s="56"/>
      <c r="J132" s="56"/>
      <c r="K132" s="56"/>
      <c r="L132" s="56"/>
      <c r="M132" s="56"/>
    </row>
    <row r="134" spans="1:13" ht="21" customHeight="1">
      <c r="A134" s="3">
        <f>1+A112</f>
        <v>7</v>
      </c>
      <c r="B134" s="4" t="s">
        <v>3</v>
      </c>
      <c r="C134" s="5"/>
      <c r="D134" s="5"/>
      <c r="E134" s="3"/>
      <c r="F134" s="6" t="s">
        <v>50</v>
      </c>
      <c r="G134" s="7"/>
      <c r="H134" s="8"/>
      <c r="I134" s="88">
        <v>43804</v>
      </c>
      <c r="J134" s="88"/>
      <c r="K134" s="88"/>
      <c r="L134" s="88"/>
      <c r="M134" s="88"/>
    </row>
    <row r="135" spans="1:13" ht="21" customHeight="1">
      <c r="A135" s="9"/>
      <c r="B135" s="9" t="s">
        <v>4</v>
      </c>
      <c r="C135" s="5"/>
      <c r="D135" s="5"/>
      <c r="E135" s="3"/>
      <c r="F135" s="6"/>
      <c r="G135" s="7"/>
      <c r="H135" s="8"/>
      <c r="I135" s="89" t="s">
        <v>58</v>
      </c>
      <c r="J135" s="89"/>
      <c r="K135" s="89"/>
      <c r="L135" s="89"/>
      <c r="M135" s="89"/>
    </row>
    <row r="136" spans="1:13" ht="21" customHeight="1">
      <c r="A136" s="3"/>
      <c r="B136" s="10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</row>
    <row r="137" spans="1:13" ht="21" customHeight="1">
      <c r="A137" s="12" t="s">
        <v>51</v>
      </c>
      <c r="B137" s="90" t="s">
        <v>0</v>
      </c>
      <c r="C137" s="90"/>
      <c r="D137" s="13"/>
      <c r="E137" s="12" t="s">
        <v>51</v>
      </c>
      <c r="F137" s="14" t="s">
        <v>84</v>
      </c>
      <c r="G137" s="15"/>
      <c r="H137" s="15"/>
      <c r="I137" s="15"/>
      <c r="J137" s="15"/>
      <c r="K137" s="15"/>
      <c r="L137" s="15"/>
      <c r="M137" s="16"/>
    </row>
    <row r="138" spans="1:13" ht="21" customHeight="1">
      <c r="A138" s="17" t="s">
        <v>5</v>
      </c>
      <c r="B138" s="84" t="s">
        <v>128</v>
      </c>
      <c r="C138" s="84"/>
      <c r="D138" s="18"/>
      <c r="E138" s="19" t="s">
        <v>6</v>
      </c>
      <c r="F138" s="85" t="s">
        <v>150</v>
      </c>
      <c r="G138" s="85"/>
      <c r="H138" s="85"/>
      <c r="I138" s="85"/>
      <c r="J138" s="85"/>
      <c r="K138" s="85"/>
      <c r="L138" s="85"/>
      <c r="M138" s="85"/>
    </row>
    <row r="139" spans="1:13" ht="21" customHeight="1">
      <c r="A139" s="20" t="s">
        <v>7</v>
      </c>
      <c r="B139" s="84" t="s">
        <v>127</v>
      </c>
      <c r="C139" s="84"/>
      <c r="D139" s="18"/>
      <c r="E139" s="21" t="s">
        <v>8</v>
      </c>
      <c r="F139" s="84" t="s">
        <v>149</v>
      </c>
      <c r="G139" s="84"/>
      <c r="H139" s="84"/>
      <c r="I139" s="84"/>
      <c r="J139" s="84"/>
      <c r="K139" s="84"/>
      <c r="L139" s="84"/>
      <c r="M139" s="84"/>
    </row>
    <row r="140" spans="1:13" ht="21" customHeight="1">
      <c r="A140" s="22" t="s">
        <v>52</v>
      </c>
      <c r="B140" s="23"/>
      <c r="C140" s="24"/>
      <c r="D140" s="25"/>
      <c r="E140" s="22" t="s">
        <v>52</v>
      </c>
      <c r="F140" s="23"/>
      <c r="G140" s="26"/>
      <c r="H140" s="26"/>
      <c r="I140" s="26"/>
      <c r="J140" s="26"/>
      <c r="K140" s="26"/>
      <c r="L140" s="26"/>
      <c r="M140" s="26"/>
    </row>
    <row r="141" spans="1:13" ht="21" customHeight="1">
      <c r="A141" s="27"/>
      <c r="B141" s="84"/>
      <c r="C141" s="84"/>
      <c r="D141" s="18"/>
      <c r="E141" s="28"/>
      <c r="F141" s="85"/>
      <c r="G141" s="85"/>
      <c r="H141" s="85"/>
      <c r="I141" s="85"/>
      <c r="J141" s="85"/>
      <c r="K141" s="85"/>
      <c r="L141" s="85"/>
      <c r="M141" s="85"/>
    </row>
    <row r="142" spans="1:13" ht="21" customHeight="1">
      <c r="A142" s="29"/>
      <c r="B142" s="84"/>
      <c r="C142" s="84"/>
      <c r="D142" s="18"/>
      <c r="E142" s="30"/>
      <c r="F142" s="84"/>
      <c r="G142" s="84"/>
      <c r="H142" s="84"/>
      <c r="I142" s="84"/>
      <c r="J142" s="84"/>
      <c r="K142" s="84"/>
      <c r="L142" s="84"/>
      <c r="M142" s="84"/>
    </row>
    <row r="143" spans="1:13" ht="21" customHeight="1">
      <c r="A143" s="5"/>
      <c r="B143" s="5"/>
      <c r="C143" s="5"/>
      <c r="D143" s="5"/>
      <c r="E143" s="11"/>
      <c r="F143" s="11"/>
      <c r="G143" s="11"/>
      <c r="H143" s="11"/>
      <c r="I143" s="5"/>
      <c r="J143" s="5"/>
      <c r="K143" s="5"/>
      <c r="L143" s="31"/>
      <c r="M143" s="3"/>
    </row>
    <row r="144" spans="1:13" ht="21" customHeight="1">
      <c r="A144" s="9" t="s">
        <v>53</v>
      </c>
      <c r="B144" s="5"/>
      <c r="C144" s="5"/>
      <c r="D144" s="5"/>
      <c r="E144" s="32" t="s">
        <v>9</v>
      </c>
      <c r="F144" s="32" t="s">
        <v>10</v>
      </c>
      <c r="G144" s="32" t="s">
        <v>11</v>
      </c>
      <c r="H144" s="32" t="s">
        <v>12</v>
      </c>
      <c r="I144" s="32" t="s">
        <v>13</v>
      </c>
      <c r="J144" s="86" t="s">
        <v>14</v>
      </c>
      <c r="K144" s="86"/>
      <c r="L144" s="32" t="s">
        <v>15</v>
      </c>
      <c r="M144" s="32" t="s">
        <v>16</v>
      </c>
    </row>
    <row r="145" spans="1:13" ht="21" customHeight="1">
      <c r="A145" s="33" t="s">
        <v>17</v>
      </c>
      <c r="B145" s="34" t="str">
        <f>IF(B138&gt;"",B138,"")</f>
        <v>GONZALES Iker</v>
      </c>
      <c r="C145" s="34" t="str">
        <f>IF(F138&gt;"",F138,"")</f>
        <v>MABEY Samuel</v>
      </c>
      <c r="D145" s="34">
        <f>IF(D138&gt;"",D138&amp;" - "&amp;H138,"")</f>
      </c>
      <c r="E145" s="35">
        <v>-7</v>
      </c>
      <c r="F145" s="35">
        <v>5</v>
      </c>
      <c r="G145" s="35">
        <v>8</v>
      </c>
      <c r="H145" s="35">
        <v>7</v>
      </c>
      <c r="I145" s="35"/>
      <c r="J145" s="36">
        <f>IF(ISBLANK(E145),"",COUNTIF(E145:I145,"&gt;=0"))</f>
        <v>3</v>
      </c>
      <c r="K145" s="37">
        <f>IF(ISBLANK(E145),"",(IF(LEFT(E145,1)="-",1,0)+IF(LEFT(F145,1)="-",1,0)+IF(LEFT(G145,1)="-",1,0)+IF(LEFT(H145,1)="-",1,0)+IF(LEFT(I145,1)="-",1,0)))</f>
        <v>1</v>
      </c>
      <c r="L145" s="38">
        <f aca="true" t="shared" si="6" ref="L145:M149">IF(J145=3,1,"")</f>
        <v>1</v>
      </c>
      <c r="M145" s="39">
        <f t="shared" si="6"/>
      </c>
    </row>
    <row r="146" spans="1:13" ht="21" customHeight="1">
      <c r="A146" s="33" t="s">
        <v>18</v>
      </c>
      <c r="B146" s="34" t="str">
        <f>IF(B139&gt;"",B139,"")</f>
        <v>NUNEZ Miquel</v>
      </c>
      <c r="C146" s="34" t="str">
        <f>IF(F139&gt;"",F139,"")</f>
        <v>WILSON Samuel</v>
      </c>
      <c r="D146" s="34">
        <f>IF(D139&gt;"",D139&amp;" - "&amp;H139,"")</f>
      </c>
      <c r="E146" s="35">
        <v>-9</v>
      </c>
      <c r="F146" s="35">
        <v>10</v>
      </c>
      <c r="G146" s="35">
        <v>-10</v>
      </c>
      <c r="H146" s="35">
        <v>4</v>
      </c>
      <c r="I146" s="35">
        <v>-6</v>
      </c>
      <c r="J146" s="36">
        <f>IF(ISBLANK(E146),"",COUNTIF(E146:I146,"&gt;=0"))</f>
        <v>2</v>
      </c>
      <c r="K146" s="37">
        <f>IF(ISBLANK(E146),"",(IF(LEFT(E146,1)="-",1,0)+IF(LEFT(F146,1)="-",1,0)+IF(LEFT(G146,1)="-",1,0)+IF(LEFT(H146,1)="-",1,0)+IF(LEFT(I146,1)="-",1,0)))</f>
        <v>3</v>
      </c>
      <c r="L146" s="38">
        <f t="shared" si="6"/>
      </c>
      <c r="M146" s="39">
        <f t="shared" si="6"/>
        <v>1</v>
      </c>
    </row>
    <row r="147" spans="1:13" ht="21" customHeight="1">
      <c r="A147" s="40" t="s">
        <v>52</v>
      </c>
      <c r="B147" s="34">
        <f>IF(B141&gt;"",B141&amp;" / "&amp;B142,"")</f>
      </c>
      <c r="C147" s="34">
        <f>IF(F141&gt;"",F141&amp;" / "&amp;F142,"")</f>
      </c>
      <c r="D147" s="41"/>
      <c r="E147" s="42">
        <v>8</v>
      </c>
      <c r="F147" s="35">
        <v>5</v>
      </c>
      <c r="G147" s="35">
        <v>2</v>
      </c>
      <c r="H147" s="43"/>
      <c r="I147" s="43"/>
      <c r="J147" s="36">
        <f>IF(ISBLANK(E147),"",COUNTIF(E147:I147,"&gt;=0"))</f>
        <v>3</v>
      </c>
      <c r="K147" s="37">
        <f>IF(ISBLANK(E147),"",(IF(LEFT(E147,1)="-",1,0)+IF(LEFT(F147,1)="-",1,0)+IF(LEFT(G147,1)="-",1,0)+IF(LEFT(H147,1)="-",1,0)+IF(LEFT(I147,1)="-",1,0)))</f>
        <v>0</v>
      </c>
      <c r="L147" s="38">
        <f t="shared" si="6"/>
        <v>1</v>
      </c>
      <c r="M147" s="39">
        <f t="shared" si="6"/>
      </c>
    </row>
    <row r="148" spans="1:13" ht="21" customHeight="1">
      <c r="A148" s="33" t="s">
        <v>19</v>
      </c>
      <c r="B148" s="34" t="str">
        <f>IF(B138&gt;"",B138,"")</f>
        <v>GONZALES Iker</v>
      </c>
      <c r="C148" s="34" t="str">
        <f>IF(F139&gt;"",F139,"")</f>
        <v>WILSON Samuel</v>
      </c>
      <c r="D148" s="44"/>
      <c r="E148" s="45"/>
      <c r="F148" s="46"/>
      <c r="G148" s="43"/>
      <c r="H148" s="35"/>
      <c r="I148" s="35"/>
      <c r="J148" s="36">
        <f>IF(ISBLANK(E148),"",COUNTIF(E148:I148,"&gt;=0"))</f>
      </c>
      <c r="K148" s="37">
        <f>IF(ISBLANK(E148),"",(IF(LEFT(E148,1)="-",1,0)+IF(LEFT(F148,1)="-",1,0)+IF(LEFT(G148,1)="-",1,0)+IF(LEFT(H148,1)="-",1,0)+IF(LEFT(I148,1)="-",1,0)))</f>
      </c>
      <c r="L148" s="38">
        <f t="shared" si="6"/>
      </c>
      <c r="M148" s="39">
        <f t="shared" si="6"/>
      </c>
    </row>
    <row r="149" spans="1:13" ht="21" customHeight="1" thickBot="1">
      <c r="A149" s="33" t="s">
        <v>20</v>
      </c>
      <c r="B149" s="34" t="str">
        <f>IF(B139&gt;"",B139,"")</f>
        <v>NUNEZ Miquel</v>
      </c>
      <c r="C149" s="34" t="str">
        <f>IF(F138&gt;"",F138,"")</f>
        <v>MABEY Samuel</v>
      </c>
      <c r="D149" s="44"/>
      <c r="E149" s="42"/>
      <c r="F149" s="35"/>
      <c r="G149" s="35"/>
      <c r="H149" s="35"/>
      <c r="I149" s="35"/>
      <c r="J149" s="36">
        <f>IF(ISBLANK(E149),"",COUNTIF(E149:I149,"&gt;=0"))</f>
      </c>
      <c r="K149" s="37">
        <f>IF(ISBLANK(E149),"",(IF(LEFT(E149,1)="-",1,0)+IF(LEFT(F149,1)="-",1,0)+IF(LEFT(G149,1)="-",1,0)+IF(LEFT(H149,1)="-",1,0)+IF(LEFT(I149,1)="-",1,0)))</f>
      </c>
      <c r="L149" s="38">
        <f t="shared" si="6"/>
      </c>
      <c r="M149" s="39">
        <f t="shared" si="6"/>
      </c>
    </row>
    <row r="150" spans="1:13" ht="21" customHeight="1" thickBot="1">
      <c r="A150" s="5"/>
      <c r="B150" s="5"/>
      <c r="C150" s="5"/>
      <c r="D150" s="5"/>
      <c r="E150" s="5"/>
      <c r="F150" s="5"/>
      <c r="G150" s="5"/>
      <c r="H150" s="47" t="s">
        <v>54</v>
      </c>
      <c r="I150" s="48"/>
      <c r="J150" s="49">
        <f>IF(ISBLANK(B138),"",SUM(J145:J149))</f>
        <v>8</v>
      </c>
      <c r="K150" s="49">
        <f>IF(ISBLANK(F138),"",SUM(K145:K149))</f>
        <v>4</v>
      </c>
      <c r="L150" s="50">
        <f>IF(ISBLANK(E145),"",SUM(L145:L149))</f>
        <v>2</v>
      </c>
      <c r="M150" s="51">
        <f>IF(ISBLANK(E145),"",SUM(M145:M149))</f>
        <v>1</v>
      </c>
    </row>
    <row r="151" spans="1:13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21" customHeight="1">
      <c r="A152" s="52"/>
      <c r="B152" s="5" t="s">
        <v>56</v>
      </c>
      <c r="C152" s="5" t="s">
        <v>57</v>
      </c>
      <c r="D152" s="3"/>
      <c r="E152" s="5"/>
      <c r="F152" s="5"/>
      <c r="G152" s="3"/>
      <c r="H152" s="5"/>
      <c r="I152" s="3" t="s">
        <v>55</v>
      </c>
      <c r="J152" s="3"/>
      <c r="K152" s="5"/>
      <c r="L152" s="5"/>
      <c r="M152" s="5"/>
    </row>
    <row r="153" spans="1:13" ht="21" customHeight="1" thickBot="1">
      <c r="A153" s="53"/>
      <c r="B153" s="54" t="str">
        <f>B137</f>
        <v>ESP3</v>
      </c>
      <c r="C153" s="5" t="str">
        <f>F137</f>
        <v>ENG</v>
      </c>
      <c r="D153" s="5"/>
      <c r="E153" s="5"/>
      <c r="F153" s="5"/>
      <c r="G153" s="5"/>
      <c r="H153" s="5"/>
      <c r="I153" s="87" t="str">
        <f>IF(L150=2,B137,IF(M150=2,F137,IF(L150=5,IF(M150=5,"tasan",""),"")))</f>
        <v>ESP3</v>
      </c>
      <c r="J153" s="87"/>
      <c r="K153" s="87"/>
      <c r="L153" s="87"/>
      <c r="M153" s="87"/>
    </row>
    <row r="154" spans="1:13" ht="21" customHeight="1">
      <c r="A154" s="55"/>
      <c r="B154" s="55"/>
      <c r="C154" s="55"/>
      <c r="D154" s="55"/>
      <c r="E154" s="55"/>
      <c r="F154" s="55"/>
      <c r="G154" s="55"/>
      <c r="H154" s="55"/>
      <c r="I154" s="56"/>
      <c r="J154" s="56"/>
      <c r="K154" s="56"/>
      <c r="L154" s="56"/>
      <c r="M154" s="56"/>
    </row>
    <row r="156" spans="1:13" ht="21" customHeight="1">
      <c r="A156" s="3">
        <f>1+A134</f>
        <v>8</v>
      </c>
      <c r="B156" s="4" t="s">
        <v>3</v>
      </c>
      <c r="C156" s="5"/>
      <c r="D156" s="5"/>
      <c r="E156" s="3"/>
      <c r="F156" s="6" t="s">
        <v>50</v>
      </c>
      <c r="G156" s="7"/>
      <c r="H156" s="8"/>
      <c r="I156" s="88">
        <v>43804</v>
      </c>
      <c r="J156" s="88"/>
      <c r="K156" s="88"/>
      <c r="L156" s="88"/>
      <c r="M156" s="88"/>
    </row>
    <row r="157" spans="1:13" ht="21" customHeight="1">
      <c r="A157" s="9"/>
      <c r="B157" s="9" t="s">
        <v>4</v>
      </c>
      <c r="C157" s="5"/>
      <c r="D157" s="5"/>
      <c r="E157" s="3"/>
      <c r="F157" s="6"/>
      <c r="G157" s="7"/>
      <c r="H157" s="8"/>
      <c r="I157" s="89" t="s">
        <v>58</v>
      </c>
      <c r="J157" s="89"/>
      <c r="K157" s="89"/>
      <c r="L157" s="89"/>
      <c r="M157" s="89"/>
    </row>
    <row r="158" spans="1:13" ht="21" customHeight="1">
      <c r="A158" s="3"/>
      <c r="B158" s="10"/>
      <c r="C158" s="5"/>
      <c r="D158" s="5"/>
      <c r="E158" s="5"/>
      <c r="F158" s="11"/>
      <c r="G158" s="5"/>
      <c r="H158" s="5"/>
      <c r="I158" s="5"/>
      <c r="J158" s="5"/>
      <c r="K158" s="5"/>
      <c r="L158" s="5"/>
      <c r="M158" s="5"/>
    </row>
    <row r="159" spans="1:13" ht="21" customHeight="1">
      <c r="A159" s="12" t="s">
        <v>51</v>
      </c>
      <c r="B159" s="90" t="s">
        <v>26</v>
      </c>
      <c r="C159" s="90"/>
      <c r="D159" s="13"/>
      <c r="E159" s="12" t="s">
        <v>51</v>
      </c>
      <c r="F159" s="14" t="s">
        <v>173</v>
      </c>
      <c r="G159" s="15"/>
      <c r="H159" s="15"/>
      <c r="I159" s="15"/>
      <c r="J159" s="15"/>
      <c r="K159" s="15"/>
      <c r="L159" s="15"/>
      <c r="M159" s="16"/>
    </row>
    <row r="160" spans="1:13" ht="21" customHeight="1">
      <c r="A160" s="17" t="s">
        <v>5</v>
      </c>
      <c r="B160" s="84" t="s">
        <v>131</v>
      </c>
      <c r="C160" s="84"/>
      <c r="D160" s="18"/>
      <c r="E160" s="19" t="s">
        <v>6</v>
      </c>
      <c r="F160" s="85" t="s">
        <v>151</v>
      </c>
      <c r="G160" s="85"/>
      <c r="H160" s="85"/>
      <c r="I160" s="85"/>
      <c r="J160" s="85"/>
      <c r="K160" s="85"/>
      <c r="L160" s="85"/>
      <c r="M160" s="85"/>
    </row>
    <row r="161" spans="1:13" ht="21" customHeight="1">
      <c r="A161" s="20" t="s">
        <v>7</v>
      </c>
      <c r="B161" s="84" t="s">
        <v>132</v>
      </c>
      <c r="C161" s="84"/>
      <c r="D161" s="18"/>
      <c r="E161" s="21" t="s">
        <v>8</v>
      </c>
      <c r="F161" s="84" t="s">
        <v>152</v>
      </c>
      <c r="G161" s="84"/>
      <c r="H161" s="84"/>
      <c r="I161" s="84"/>
      <c r="J161" s="84"/>
      <c r="K161" s="84"/>
      <c r="L161" s="84"/>
      <c r="M161" s="84"/>
    </row>
    <row r="162" spans="1:13" ht="21" customHeight="1">
      <c r="A162" s="22" t="s">
        <v>52</v>
      </c>
      <c r="B162" s="23"/>
      <c r="C162" s="24"/>
      <c r="D162" s="25"/>
      <c r="E162" s="22" t="s">
        <v>52</v>
      </c>
      <c r="F162" s="23"/>
      <c r="G162" s="26"/>
      <c r="H162" s="26"/>
      <c r="I162" s="26"/>
      <c r="J162" s="26"/>
      <c r="K162" s="26"/>
      <c r="L162" s="26"/>
      <c r="M162" s="26"/>
    </row>
    <row r="163" spans="1:13" ht="21" customHeight="1">
      <c r="A163" s="27"/>
      <c r="B163" s="84"/>
      <c r="C163" s="84"/>
      <c r="D163" s="18"/>
      <c r="E163" s="28"/>
      <c r="F163" s="85"/>
      <c r="G163" s="85"/>
      <c r="H163" s="85"/>
      <c r="I163" s="85"/>
      <c r="J163" s="85"/>
      <c r="K163" s="85"/>
      <c r="L163" s="85"/>
      <c r="M163" s="85"/>
    </row>
    <row r="164" spans="1:13" ht="21" customHeight="1">
      <c r="A164" s="29"/>
      <c r="B164" s="84"/>
      <c r="C164" s="84"/>
      <c r="D164" s="18"/>
      <c r="E164" s="30"/>
      <c r="F164" s="84"/>
      <c r="G164" s="84"/>
      <c r="H164" s="84"/>
      <c r="I164" s="84"/>
      <c r="J164" s="84"/>
      <c r="K164" s="84"/>
      <c r="L164" s="84"/>
      <c r="M164" s="84"/>
    </row>
    <row r="165" spans="1:13" ht="21" customHeight="1">
      <c r="A165" s="5"/>
      <c r="B165" s="5"/>
      <c r="C165" s="5"/>
      <c r="D165" s="5"/>
      <c r="E165" s="11"/>
      <c r="F165" s="11"/>
      <c r="G165" s="11"/>
      <c r="H165" s="11"/>
      <c r="I165" s="5"/>
      <c r="J165" s="5"/>
      <c r="K165" s="5"/>
      <c r="L165" s="31"/>
      <c r="M165" s="3"/>
    </row>
    <row r="166" spans="1:13" ht="21" customHeight="1">
      <c r="A166" s="9" t="s">
        <v>53</v>
      </c>
      <c r="B166" s="5"/>
      <c r="C166" s="5"/>
      <c r="D166" s="5"/>
      <c r="E166" s="32" t="s">
        <v>9</v>
      </c>
      <c r="F166" s="32" t="s">
        <v>10</v>
      </c>
      <c r="G166" s="32" t="s">
        <v>11</v>
      </c>
      <c r="H166" s="32" t="s">
        <v>12</v>
      </c>
      <c r="I166" s="32" t="s">
        <v>13</v>
      </c>
      <c r="J166" s="86" t="s">
        <v>14</v>
      </c>
      <c r="K166" s="86"/>
      <c r="L166" s="32" t="s">
        <v>15</v>
      </c>
      <c r="M166" s="32" t="s">
        <v>16</v>
      </c>
    </row>
    <row r="167" spans="1:13" ht="21" customHeight="1">
      <c r="A167" s="33" t="s">
        <v>17</v>
      </c>
      <c r="B167" s="34" t="str">
        <f>IF(B160&gt;"",B160,"")</f>
        <v>MC DONALD Jonatan</v>
      </c>
      <c r="C167" s="34" t="str">
        <f>IF(F160&gt;"",F160,"")</f>
        <v>KOTOV Yevgen</v>
      </c>
      <c r="D167" s="34">
        <f>IF(D160&gt;"",D160&amp;" - "&amp;H160,"")</f>
      </c>
      <c r="E167" s="35">
        <v>7</v>
      </c>
      <c r="F167" s="35">
        <v>6</v>
      </c>
      <c r="G167" s="35">
        <v>3</v>
      </c>
      <c r="H167" s="35"/>
      <c r="I167" s="35"/>
      <c r="J167" s="36">
        <f>IF(ISBLANK(E167),"",COUNTIF(E167:I167,"&gt;=0"))</f>
        <v>3</v>
      </c>
      <c r="K167" s="37">
        <f>IF(ISBLANK(E167),"",(IF(LEFT(E167,1)="-",1,0)+IF(LEFT(F167,1)="-",1,0)+IF(LEFT(G167,1)="-",1,0)+IF(LEFT(H167,1)="-",1,0)+IF(LEFT(I167,1)="-",1,0)))</f>
        <v>0</v>
      </c>
      <c r="L167" s="38">
        <f aca="true" t="shared" si="7" ref="L167:M171">IF(J167=3,1,"")</f>
        <v>1</v>
      </c>
      <c r="M167" s="39">
        <f t="shared" si="7"/>
      </c>
    </row>
    <row r="168" spans="1:13" ht="21" customHeight="1">
      <c r="A168" s="33" t="s">
        <v>18</v>
      </c>
      <c r="B168" s="34" t="str">
        <f>IF(B161&gt;"",B161,"")</f>
        <v>WESSHAGEN Edward</v>
      </c>
      <c r="C168" s="34" t="str">
        <f>IF(F161&gt;"",F161,"")</f>
        <v>LUKIANCHUK Sergii</v>
      </c>
      <c r="D168" s="34">
        <f>IF(D161&gt;"",D161&amp;" - "&amp;H161,"")</f>
      </c>
      <c r="E168" s="35">
        <v>2</v>
      </c>
      <c r="F168" s="35">
        <v>4</v>
      </c>
      <c r="G168" s="35">
        <v>5</v>
      </c>
      <c r="H168" s="35"/>
      <c r="I168" s="35"/>
      <c r="J168" s="36">
        <f>IF(ISBLANK(E168),"",COUNTIF(E168:I168,"&gt;=0"))</f>
        <v>3</v>
      </c>
      <c r="K168" s="37">
        <f>IF(ISBLANK(E168),"",(IF(LEFT(E168,1)="-",1,0)+IF(LEFT(F168,1)="-",1,0)+IF(LEFT(G168,1)="-",1,0)+IF(LEFT(H168,1)="-",1,0)+IF(LEFT(I168,1)="-",1,0)))</f>
        <v>0</v>
      </c>
      <c r="L168" s="38">
        <f t="shared" si="7"/>
        <v>1</v>
      </c>
      <c r="M168" s="39">
        <f t="shared" si="7"/>
      </c>
    </row>
    <row r="169" spans="1:13" ht="21" customHeight="1">
      <c r="A169" s="40" t="s">
        <v>52</v>
      </c>
      <c r="B169" s="34">
        <f>IF(B163&gt;"",B163&amp;" / "&amp;B164,"")</f>
      </c>
      <c r="C169" s="34">
        <f>IF(F163&gt;"",F163&amp;" / "&amp;F164,"")</f>
      </c>
      <c r="D169" s="41"/>
      <c r="E169" s="42"/>
      <c r="F169" s="35"/>
      <c r="G169" s="35"/>
      <c r="H169" s="43"/>
      <c r="I169" s="43"/>
      <c r="J169" s="36">
        <f>IF(ISBLANK(E169),"",COUNTIF(E169:I169,"&gt;=0"))</f>
      </c>
      <c r="K169" s="37">
        <f>IF(ISBLANK(E169),"",(IF(LEFT(E169,1)="-",1,0)+IF(LEFT(F169,1)="-",1,0)+IF(LEFT(G169,1)="-",1,0)+IF(LEFT(H169,1)="-",1,0)+IF(LEFT(I169,1)="-",1,0)))</f>
      </c>
      <c r="L169" s="38">
        <f t="shared" si="7"/>
      </c>
      <c r="M169" s="39">
        <f t="shared" si="7"/>
      </c>
    </row>
    <row r="170" spans="1:13" ht="21" customHeight="1">
      <c r="A170" s="33" t="s">
        <v>19</v>
      </c>
      <c r="B170" s="34" t="str">
        <f>IF(B160&gt;"",B160,"")</f>
        <v>MC DONALD Jonatan</v>
      </c>
      <c r="C170" s="34" t="str">
        <f>IF(F161&gt;"",F161,"")</f>
        <v>LUKIANCHUK Sergii</v>
      </c>
      <c r="D170" s="44"/>
      <c r="E170" s="45"/>
      <c r="F170" s="46"/>
      <c r="G170" s="43"/>
      <c r="H170" s="35"/>
      <c r="I170" s="35"/>
      <c r="J170" s="36">
        <f>IF(ISBLANK(E170),"",COUNTIF(E170:I170,"&gt;=0"))</f>
      </c>
      <c r="K170" s="37">
        <f>IF(ISBLANK(E170),"",(IF(LEFT(E170,1)="-",1,0)+IF(LEFT(F170,1)="-",1,0)+IF(LEFT(G170,1)="-",1,0)+IF(LEFT(H170,1)="-",1,0)+IF(LEFT(I170,1)="-",1,0)))</f>
      </c>
      <c r="L170" s="38">
        <f t="shared" si="7"/>
      </c>
      <c r="M170" s="39">
        <f t="shared" si="7"/>
      </c>
    </row>
    <row r="171" spans="1:13" ht="21" customHeight="1" thickBot="1">
      <c r="A171" s="33" t="s">
        <v>20</v>
      </c>
      <c r="B171" s="34" t="str">
        <f>IF(B161&gt;"",B161,"")</f>
        <v>WESSHAGEN Edward</v>
      </c>
      <c r="C171" s="34" t="str">
        <f>IF(F160&gt;"",F160,"")</f>
        <v>KOTOV Yevgen</v>
      </c>
      <c r="D171" s="44"/>
      <c r="E171" s="42"/>
      <c r="F171" s="35"/>
      <c r="G171" s="35"/>
      <c r="H171" s="35"/>
      <c r="I171" s="35"/>
      <c r="J171" s="36">
        <f>IF(ISBLANK(E171),"",COUNTIF(E171:I171,"&gt;=0"))</f>
      </c>
      <c r="K171" s="37">
        <f>IF(ISBLANK(E171),"",(IF(LEFT(E171,1)="-",1,0)+IF(LEFT(F171,1)="-",1,0)+IF(LEFT(G171,1)="-",1,0)+IF(LEFT(H171,1)="-",1,0)+IF(LEFT(I171,1)="-",1,0)))</f>
      </c>
      <c r="L171" s="38">
        <f t="shared" si="7"/>
      </c>
      <c r="M171" s="39">
        <f t="shared" si="7"/>
      </c>
    </row>
    <row r="172" spans="1:13" ht="21" customHeight="1" thickBot="1">
      <c r="A172" s="5"/>
      <c r="B172" s="5"/>
      <c r="C172" s="5"/>
      <c r="D172" s="5"/>
      <c r="E172" s="5"/>
      <c r="F172" s="5"/>
      <c r="G172" s="5"/>
      <c r="H172" s="47" t="s">
        <v>54</v>
      </c>
      <c r="I172" s="48"/>
      <c r="J172" s="49">
        <f>IF(ISBLANK(B160),"",SUM(J167:J171))</f>
        <v>6</v>
      </c>
      <c r="K172" s="49">
        <f>IF(ISBLANK(F160),"",SUM(K167:K171))</f>
        <v>0</v>
      </c>
      <c r="L172" s="50">
        <f>IF(ISBLANK(E167),"",SUM(L167:L171))</f>
        <v>2</v>
      </c>
      <c r="M172" s="51">
        <f>IF(ISBLANK(E167),"",SUM(M167:M171))</f>
        <v>0</v>
      </c>
    </row>
    <row r="173" spans="1:13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21" customHeight="1">
      <c r="A174" s="52"/>
      <c r="B174" s="5" t="s">
        <v>56</v>
      </c>
      <c r="C174" s="5" t="s">
        <v>57</v>
      </c>
      <c r="D174" s="3"/>
      <c r="E174" s="5"/>
      <c r="F174" s="5"/>
      <c r="G174" s="3"/>
      <c r="H174" s="5"/>
      <c r="I174" s="3" t="s">
        <v>55</v>
      </c>
      <c r="J174" s="3"/>
      <c r="K174" s="5"/>
      <c r="L174" s="5"/>
      <c r="M174" s="5"/>
    </row>
    <row r="175" spans="1:13" ht="21" customHeight="1" thickBot="1">
      <c r="A175" s="53"/>
      <c r="B175" s="54" t="str">
        <f>B159</f>
        <v>SWE3</v>
      </c>
      <c r="C175" s="5" t="str">
        <f>F159</f>
        <v>UKR3</v>
      </c>
      <c r="D175" s="5"/>
      <c r="E175" s="5"/>
      <c r="F175" s="5"/>
      <c r="G175" s="5"/>
      <c r="H175" s="5"/>
      <c r="I175" s="87" t="str">
        <f>IF(L172=2,B159,IF(M172=2,F159,IF(L172=5,IF(M172=5,"tasan",""),"")))</f>
        <v>SWE3</v>
      </c>
      <c r="J175" s="87"/>
      <c r="K175" s="87"/>
      <c r="L175" s="87"/>
      <c r="M175" s="87"/>
    </row>
    <row r="176" spans="1:13" ht="21" customHeight="1">
      <c r="A176" s="55"/>
      <c r="B176" s="55"/>
      <c r="C176" s="55"/>
      <c r="D176" s="55"/>
      <c r="E176" s="55"/>
      <c r="F176" s="55"/>
      <c r="G176" s="55"/>
      <c r="H176" s="55"/>
      <c r="I176" s="56"/>
      <c r="J176" s="56"/>
      <c r="K176" s="56"/>
      <c r="L176" s="56"/>
      <c r="M176" s="56"/>
    </row>
    <row r="178" spans="1:13" ht="21" customHeight="1">
      <c r="A178" s="3">
        <f>A156+1</f>
        <v>9</v>
      </c>
      <c r="B178" s="4" t="s">
        <v>3</v>
      </c>
      <c r="C178" s="5"/>
      <c r="D178" s="5"/>
      <c r="E178" s="3"/>
      <c r="F178" s="6" t="s">
        <v>50</v>
      </c>
      <c r="G178" s="7"/>
      <c r="H178" s="8"/>
      <c r="I178" s="88">
        <v>43804</v>
      </c>
      <c r="J178" s="88"/>
      <c r="K178" s="88"/>
      <c r="L178" s="88"/>
      <c r="M178" s="88"/>
    </row>
    <row r="179" spans="1:13" ht="21" customHeight="1">
      <c r="A179" s="9"/>
      <c r="B179" s="9" t="s">
        <v>4</v>
      </c>
      <c r="C179" s="5"/>
      <c r="D179" s="5"/>
      <c r="E179" s="3"/>
      <c r="F179" s="6"/>
      <c r="G179" s="7"/>
      <c r="H179" s="8"/>
      <c r="I179" s="89" t="s">
        <v>58</v>
      </c>
      <c r="J179" s="89"/>
      <c r="K179" s="89"/>
      <c r="L179" s="89"/>
      <c r="M179" s="89"/>
    </row>
    <row r="180" spans="1:13" ht="21" customHeight="1">
      <c r="A180" s="3"/>
      <c r="B180" s="10"/>
      <c r="C180" s="5"/>
      <c r="D180" s="5"/>
      <c r="E180" s="5"/>
      <c r="F180" s="11"/>
      <c r="G180" s="5"/>
      <c r="H180" s="5"/>
      <c r="I180" s="5"/>
      <c r="J180" s="5"/>
      <c r="K180" s="5"/>
      <c r="L180" s="5"/>
      <c r="M180" s="5"/>
    </row>
    <row r="181" spans="1:13" ht="21" customHeight="1">
      <c r="A181" s="12" t="s">
        <v>51</v>
      </c>
      <c r="B181" s="90" t="s">
        <v>174</v>
      </c>
      <c r="C181" s="90"/>
      <c r="D181" s="13"/>
      <c r="E181" s="12" t="s">
        <v>51</v>
      </c>
      <c r="F181" s="14" t="s">
        <v>25</v>
      </c>
      <c r="G181" s="15"/>
      <c r="H181" s="15"/>
      <c r="I181" s="15"/>
      <c r="J181" s="15"/>
      <c r="K181" s="15"/>
      <c r="L181" s="15"/>
      <c r="M181" s="16"/>
    </row>
    <row r="182" spans="1:13" ht="21" customHeight="1">
      <c r="A182" s="17" t="s">
        <v>5</v>
      </c>
      <c r="B182" s="84" t="s">
        <v>153</v>
      </c>
      <c r="C182" s="84"/>
      <c r="D182" s="18"/>
      <c r="E182" s="19" t="s">
        <v>6</v>
      </c>
      <c r="F182" s="85" t="s">
        <v>125</v>
      </c>
      <c r="G182" s="85"/>
      <c r="H182" s="85"/>
      <c r="I182" s="85"/>
      <c r="J182" s="85"/>
      <c r="K182" s="85"/>
      <c r="L182" s="85"/>
      <c r="M182" s="85"/>
    </row>
    <row r="183" spans="1:13" ht="21" customHeight="1">
      <c r="A183" s="20" t="s">
        <v>7</v>
      </c>
      <c r="B183" s="84" t="s">
        <v>154</v>
      </c>
      <c r="C183" s="84"/>
      <c r="D183" s="18"/>
      <c r="E183" s="21" t="s">
        <v>8</v>
      </c>
      <c r="F183" s="84" t="s">
        <v>124</v>
      </c>
      <c r="G183" s="84"/>
      <c r="H183" s="84"/>
      <c r="I183" s="84"/>
      <c r="J183" s="84"/>
      <c r="K183" s="84"/>
      <c r="L183" s="84"/>
      <c r="M183" s="84"/>
    </row>
    <row r="184" spans="1:13" ht="21" customHeight="1">
      <c r="A184" s="22" t="s">
        <v>52</v>
      </c>
      <c r="B184" s="23"/>
      <c r="C184" s="24"/>
      <c r="D184" s="25"/>
      <c r="E184" s="22" t="s">
        <v>52</v>
      </c>
      <c r="F184" s="23"/>
      <c r="G184" s="26"/>
      <c r="H184" s="26"/>
      <c r="I184" s="26"/>
      <c r="J184" s="26"/>
      <c r="K184" s="26"/>
      <c r="L184" s="26"/>
      <c r="M184" s="26"/>
    </row>
    <row r="185" spans="1:13" ht="21" customHeight="1">
      <c r="A185" s="27"/>
      <c r="B185" s="84"/>
      <c r="C185" s="84"/>
      <c r="D185" s="18"/>
      <c r="E185" s="28"/>
      <c r="F185" s="85"/>
      <c r="G185" s="85"/>
      <c r="H185" s="85"/>
      <c r="I185" s="85"/>
      <c r="J185" s="85"/>
      <c r="K185" s="85"/>
      <c r="L185" s="85"/>
      <c r="M185" s="85"/>
    </row>
    <row r="186" spans="1:13" ht="21" customHeight="1">
      <c r="A186" s="29"/>
      <c r="B186" s="84"/>
      <c r="C186" s="84"/>
      <c r="D186" s="18"/>
      <c r="E186" s="30"/>
      <c r="F186" s="84"/>
      <c r="G186" s="84"/>
      <c r="H186" s="84"/>
      <c r="I186" s="84"/>
      <c r="J186" s="84"/>
      <c r="K186" s="84"/>
      <c r="L186" s="84"/>
      <c r="M186" s="84"/>
    </row>
    <row r="187" spans="1:13" ht="21" customHeight="1">
      <c r="A187" s="5"/>
      <c r="B187" s="5"/>
      <c r="C187" s="5"/>
      <c r="D187" s="5"/>
      <c r="E187" s="11"/>
      <c r="F187" s="11"/>
      <c r="G187" s="11"/>
      <c r="H187" s="11"/>
      <c r="I187" s="5"/>
      <c r="J187" s="5"/>
      <c r="K187" s="5"/>
      <c r="L187" s="31"/>
      <c r="M187" s="3"/>
    </row>
    <row r="188" spans="1:13" ht="21" customHeight="1">
      <c r="A188" s="9" t="s">
        <v>53</v>
      </c>
      <c r="B188" s="5"/>
      <c r="C188" s="5"/>
      <c r="D188" s="5"/>
      <c r="E188" s="32" t="s">
        <v>9</v>
      </c>
      <c r="F188" s="32" t="s">
        <v>10</v>
      </c>
      <c r="G188" s="32" t="s">
        <v>11</v>
      </c>
      <c r="H188" s="32" t="s">
        <v>12</v>
      </c>
      <c r="I188" s="32" t="s">
        <v>13</v>
      </c>
      <c r="J188" s="86" t="s">
        <v>14</v>
      </c>
      <c r="K188" s="86"/>
      <c r="L188" s="32" t="s">
        <v>15</v>
      </c>
      <c r="M188" s="32" t="s">
        <v>16</v>
      </c>
    </row>
    <row r="189" spans="1:13" ht="21" customHeight="1">
      <c r="A189" s="33" t="s">
        <v>17</v>
      </c>
      <c r="B189" s="34" t="str">
        <f>IF(B182&gt;"",B182,"")</f>
        <v>AKIMALI Bakdaulet</v>
      </c>
      <c r="C189" s="34" t="str">
        <f>IF(F182&gt;"",F182,"")</f>
        <v>VILARDELL Albert</v>
      </c>
      <c r="D189" s="34">
        <f>IF(D182&gt;"",D182&amp;" - "&amp;H182,"")</f>
      </c>
      <c r="E189" s="35">
        <v>-3</v>
      </c>
      <c r="F189" s="35">
        <v>-3</v>
      </c>
      <c r="G189" s="35">
        <v>-8</v>
      </c>
      <c r="H189" s="35"/>
      <c r="I189" s="35"/>
      <c r="J189" s="36">
        <f>IF(ISBLANK(E189),"",COUNTIF(E189:I189,"&gt;=0"))</f>
        <v>0</v>
      </c>
      <c r="K189" s="37">
        <f>IF(ISBLANK(E189),"",(IF(LEFT(E189,1)="-",1,0)+IF(LEFT(F189,1)="-",1,0)+IF(LEFT(G189,1)="-",1,0)+IF(LEFT(H189,1)="-",1,0)+IF(LEFT(I189,1)="-",1,0)))</f>
        <v>3</v>
      </c>
      <c r="L189" s="38">
        <f aca="true" t="shared" si="8" ref="L189:M193">IF(J189=3,1,"")</f>
      </c>
      <c r="M189" s="39">
        <f t="shared" si="8"/>
        <v>1</v>
      </c>
    </row>
    <row r="190" spans="1:13" ht="21" customHeight="1">
      <c r="A190" s="33" t="s">
        <v>18</v>
      </c>
      <c r="B190" s="34" t="str">
        <f>IF(B183&gt;"",B183,"")</f>
        <v>KHARKI Iskender</v>
      </c>
      <c r="C190" s="34" t="str">
        <f>IF(F183&gt;"",F183,"")</f>
        <v>GUTIERREZ Marc</v>
      </c>
      <c r="D190" s="34">
        <f>IF(D183&gt;"",D183&amp;" - "&amp;H183,"")</f>
      </c>
      <c r="E190" s="35">
        <v>-5</v>
      </c>
      <c r="F190" s="35">
        <v>-7</v>
      </c>
      <c r="G190" s="35">
        <v>-4</v>
      </c>
      <c r="H190" s="35"/>
      <c r="I190" s="35"/>
      <c r="J190" s="36">
        <f>IF(ISBLANK(E190),"",COUNTIF(E190:I190,"&gt;=0"))</f>
        <v>0</v>
      </c>
      <c r="K190" s="37">
        <f>IF(ISBLANK(E190),"",(IF(LEFT(E190,1)="-",1,0)+IF(LEFT(F190,1)="-",1,0)+IF(LEFT(G190,1)="-",1,0)+IF(LEFT(H190,1)="-",1,0)+IF(LEFT(I190,1)="-",1,0)))</f>
        <v>3</v>
      </c>
      <c r="L190" s="38">
        <f t="shared" si="8"/>
      </c>
      <c r="M190" s="39">
        <f t="shared" si="8"/>
        <v>1</v>
      </c>
    </row>
    <row r="191" spans="1:13" ht="21" customHeight="1">
      <c r="A191" s="40" t="s">
        <v>52</v>
      </c>
      <c r="B191" s="34">
        <f>IF(B185&gt;"",B185&amp;" / "&amp;B186,"")</f>
      </c>
      <c r="C191" s="34">
        <f>IF(F185&gt;"",F185&amp;" / "&amp;F186,"")</f>
      </c>
      <c r="D191" s="41"/>
      <c r="E191" s="42"/>
      <c r="F191" s="35"/>
      <c r="G191" s="35"/>
      <c r="H191" s="43"/>
      <c r="I191" s="43"/>
      <c r="J191" s="36">
        <f>IF(ISBLANK(E191),"",COUNTIF(E191:I191,"&gt;=0"))</f>
      </c>
      <c r="K191" s="37">
        <f>IF(ISBLANK(E191),"",(IF(LEFT(E191,1)="-",1,0)+IF(LEFT(F191,1)="-",1,0)+IF(LEFT(G191,1)="-",1,0)+IF(LEFT(H191,1)="-",1,0)+IF(LEFT(I191,1)="-",1,0)))</f>
      </c>
      <c r="L191" s="38">
        <f t="shared" si="8"/>
      </c>
      <c r="M191" s="39">
        <f t="shared" si="8"/>
      </c>
    </row>
    <row r="192" spans="1:13" ht="21" customHeight="1">
      <c r="A192" s="33" t="s">
        <v>19</v>
      </c>
      <c r="B192" s="34" t="str">
        <f>IF(B182&gt;"",B182,"")</f>
        <v>AKIMALI Bakdaulet</v>
      </c>
      <c r="C192" s="34" t="str">
        <f>IF(F183&gt;"",F183,"")</f>
        <v>GUTIERREZ Marc</v>
      </c>
      <c r="D192" s="44"/>
      <c r="E192" s="45"/>
      <c r="F192" s="46"/>
      <c r="G192" s="43"/>
      <c r="H192" s="35"/>
      <c r="I192" s="35"/>
      <c r="J192" s="36">
        <f>IF(ISBLANK(E192),"",COUNTIF(E192:I192,"&gt;=0"))</f>
      </c>
      <c r="K192" s="37">
        <f>IF(ISBLANK(E192),"",(IF(LEFT(E192,1)="-",1,0)+IF(LEFT(F192,1)="-",1,0)+IF(LEFT(G192,1)="-",1,0)+IF(LEFT(H192,1)="-",1,0)+IF(LEFT(I192,1)="-",1,0)))</f>
      </c>
      <c r="L192" s="38">
        <f t="shared" si="8"/>
      </c>
      <c r="M192" s="39">
        <f t="shared" si="8"/>
      </c>
    </row>
    <row r="193" spans="1:13" ht="21" customHeight="1" thickBot="1">
      <c r="A193" s="33" t="s">
        <v>20</v>
      </c>
      <c r="B193" s="34" t="str">
        <f>IF(B183&gt;"",B183,"")</f>
        <v>KHARKI Iskender</v>
      </c>
      <c r="C193" s="34" t="str">
        <f>IF(F182&gt;"",F182,"")</f>
        <v>VILARDELL Albert</v>
      </c>
      <c r="D193" s="44"/>
      <c r="E193" s="42"/>
      <c r="F193" s="35"/>
      <c r="G193" s="35"/>
      <c r="H193" s="35"/>
      <c r="I193" s="35"/>
      <c r="J193" s="36">
        <f>IF(ISBLANK(E193),"",COUNTIF(E193:I193,"&gt;=0"))</f>
      </c>
      <c r="K193" s="37">
        <f>IF(ISBLANK(E193),"",(IF(LEFT(E193,1)="-",1,0)+IF(LEFT(F193,1)="-",1,0)+IF(LEFT(G193,1)="-",1,0)+IF(LEFT(H193,1)="-",1,0)+IF(LEFT(I193,1)="-",1,0)))</f>
      </c>
      <c r="L193" s="38">
        <f t="shared" si="8"/>
      </c>
      <c r="M193" s="39">
        <f t="shared" si="8"/>
      </c>
    </row>
    <row r="194" spans="1:13" ht="21" customHeight="1" thickBot="1">
      <c r="A194" s="5"/>
      <c r="B194" s="5"/>
      <c r="C194" s="5"/>
      <c r="D194" s="5"/>
      <c r="E194" s="5"/>
      <c r="F194" s="5"/>
      <c r="G194" s="5"/>
      <c r="H194" s="47" t="s">
        <v>54</v>
      </c>
      <c r="I194" s="48"/>
      <c r="J194" s="49">
        <f>IF(ISBLANK(B182),"",SUM(J189:J193))</f>
        <v>0</v>
      </c>
      <c r="K194" s="49">
        <f>IF(ISBLANK(F182),"",SUM(K189:K193))</f>
        <v>6</v>
      </c>
      <c r="L194" s="50">
        <f>IF(ISBLANK(E189),"",SUM(L189:L193))</f>
        <v>0</v>
      </c>
      <c r="M194" s="51">
        <f>IF(ISBLANK(E189),"",SUM(M189:M193))</f>
        <v>2</v>
      </c>
    </row>
    <row r="195" spans="1:13" ht="21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21" customHeight="1">
      <c r="A196" s="52"/>
      <c r="B196" s="5" t="s">
        <v>56</v>
      </c>
      <c r="C196" s="5" t="s">
        <v>57</v>
      </c>
      <c r="D196" s="3"/>
      <c r="E196" s="5"/>
      <c r="F196" s="5"/>
      <c r="G196" s="3"/>
      <c r="H196" s="5"/>
      <c r="I196" s="3" t="s">
        <v>55</v>
      </c>
      <c r="J196" s="3"/>
      <c r="K196" s="5"/>
      <c r="L196" s="5"/>
      <c r="M196" s="5"/>
    </row>
    <row r="197" spans="1:13" ht="21" customHeight="1" thickBot="1">
      <c r="A197" s="53"/>
      <c r="B197" s="54" t="str">
        <f>B181</f>
        <v>KAZ3</v>
      </c>
      <c r="C197" s="5" t="str">
        <f>F181</f>
        <v>ESP2</v>
      </c>
      <c r="D197" s="5"/>
      <c r="E197" s="5"/>
      <c r="F197" s="5"/>
      <c r="G197" s="5"/>
      <c r="H197" s="5"/>
      <c r="I197" s="87" t="str">
        <f>IF(L194=2,B181,IF(M194=2,F181,IF(L194=5,IF(M194=5,"tasan",""),"")))</f>
        <v>ESP2</v>
      </c>
      <c r="J197" s="87"/>
      <c r="K197" s="87"/>
      <c r="L197" s="87"/>
      <c r="M197" s="87"/>
    </row>
    <row r="198" spans="1:13" ht="21" customHeight="1">
      <c r="A198" s="55"/>
      <c r="B198" s="55"/>
      <c r="C198" s="55"/>
      <c r="D198" s="55"/>
      <c r="E198" s="55"/>
      <c r="F198" s="55"/>
      <c r="G198" s="55"/>
      <c r="H198" s="55"/>
      <c r="I198" s="56"/>
      <c r="J198" s="56"/>
      <c r="K198" s="56"/>
      <c r="L198" s="56"/>
      <c r="M198" s="56"/>
    </row>
    <row r="200" spans="1:13" ht="21" customHeight="1">
      <c r="A200" s="3">
        <f>1+A178</f>
        <v>10</v>
      </c>
      <c r="B200" s="4" t="s">
        <v>3</v>
      </c>
      <c r="C200" s="5"/>
      <c r="D200" s="5"/>
      <c r="E200" s="3"/>
      <c r="F200" s="6" t="s">
        <v>50</v>
      </c>
      <c r="G200" s="7"/>
      <c r="H200" s="8"/>
      <c r="I200" s="88">
        <v>43804</v>
      </c>
      <c r="J200" s="88"/>
      <c r="K200" s="88"/>
      <c r="L200" s="88"/>
      <c r="M200" s="88"/>
    </row>
    <row r="201" spans="1:13" ht="21" customHeight="1">
      <c r="A201" s="9"/>
      <c r="B201" s="9" t="s">
        <v>4</v>
      </c>
      <c r="C201" s="5"/>
      <c r="D201" s="5"/>
      <c r="E201" s="3"/>
      <c r="F201" s="6"/>
      <c r="G201" s="7"/>
      <c r="H201" s="8"/>
      <c r="I201" s="89" t="s">
        <v>58</v>
      </c>
      <c r="J201" s="89"/>
      <c r="K201" s="89"/>
      <c r="L201" s="89"/>
      <c r="M201" s="89"/>
    </row>
    <row r="202" spans="1:13" ht="21" customHeight="1">
      <c r="A202" s="3"/>
      <c r="B202" s="10"/>
      <c r="C202" s="5"/>
      <c r="D202" s="5"/>
      <c r="E202" s="5"/>
      <c r="F202" s="11"/>
      <c r="G202" s="5"/>
      <c r="H202" s="5"/>
      <c r="I202" s="5"/>
      <c r="J202" s="5"/>
      <c r="K202" s="5"/>
      <c r="L202" s="5"/>
      <c r="M202" s="5"/>
    </row>
    <row r="203" spans="1:13" ht="21" customHeight="1">
      <c r="A203" s="12" t="s">
        <v>51</v>
      </c>
      <c r="B203" s="90" t="s">
        <v>91</v>
      </c>
      <c r="C203" s="90"/>
      <c r="D203" s="13"/>
      <c r="E203" s="12" t="s">
        <v>51</v>
      </c>
      <c r="F203" s="14" t="s">
        <v>1</v>
      </c>
      <c r="G203" s="15"/>
      <c r="H203" s="15"/>
      <c r="I203" s="15"/>
      <c r="J203" s="15"/>
      <c r="K203" s="15"/>
      <c r="L203" s="15"/>
      <c r="M203" s="16"/>
    </row>
    <row r="204" spans="1:13" ht="21" customHeight="1">
      <c r="A204" s="17" t="s">
        <v>5</v>
      </c>
      <c r="B204" s="84" t="s">
        <v>158</v>
      </c>
      <c r="C204" s="84"/>
      <c r="D204" s="18"/>
      <c r="E204" s="19" t="s">
        <v>6</v>
      </c>
      <c r="F204" s="85" t="s">
        <v>126</v>
      </c>
      <c r="G204" s="85"/>
      <c r="H204" s="85"/>
      <c r="I204" s="85"/>
      <c r="J204" s="85"/>
      <c r="K204" s="85"/>
      <c r="L204" s="85"/>
      <c r="M204" s="85"/>
    </row>
    <row r="205" spans="1:13" ht="21" customHeight="1">
      <c r="A205" s="20" t="s">
        <v>7</v>
      </c>
      <c r="B205" s="84" t="s">
        <v>159</v>
      </c>
      <c r="C205" s="84"/>
      <c r="D205" s="18"/>
      <c r="E205" s="21" t="s">
        <v>8</v>
      </c>
      <c r="F205" s="84" t="s">
        <v>45</v>
      </c>
      <c r="G205" s="84"/>
      <c r="H205" s="84"/>
      <c r="I205" s="84"/>
      <c r="J205" s="84"/>
      <c r="K205" s="84"/>
      <c r="L205" s="84"/>
      <c r="M205" s="84"/>
    </row>
    <row r="206" spans="1:13" ht="21" customHeight="1">
      <c r="A206" s="22" t="s">
        <v>52</v>
      </c>
      <c r="B206" s="23"/>
      <c r="C206" s="24"/>
      <c r="D206" s="25"/>
      <c r="E206" s="22" t="s">
        <v>52</v>
      </c>
      <c r="F206" s="23"/>
      <c r="G206" s="26"/>
      <c r="H206" s="26"/>
      <c r="I206" s="26"/>
      <c r="J206" s="26"/>
      <c r="K206" s="26"/>
      <c r="L206" s="26"/>
      <c r="M206" s="26"/>
    </row>
    <row r="207" spans="1:13" ht="21" customHeight="1">
      <c r="A207" s="27"/>
      <c r="B207" s="84"/>
      <c r="C207" s="84"/>
      <c r="D207" s="18"/>
      <c r="E207" s="28"/>
      <c r="F207" s="85"/>
      <c r="G207" s="85"/>
      <c r="H207" s="85"/>
      <c r="I207" s="85"/>
      <c r="J207" s="85"/>
      <c r="K207" s="85"/>
      <c r="L207" s="85"/>
      <c r="M207" s="85"/>
    </row>
    <row r="208" spans="1:13" ht="21" customHeight="1">
      <c r="A208" s="29"/>
      <c r="B208" s="84"/>
      <c r="C208" s="84"/>
      <c r="D208" s="18"/>
      <c r="E208" s="30"/>
      <c r="F208" s="84"/>
      <c r="G208" s="84"/>
      <c r="H208" s="84"/>
      <c r="I208" s="84"/>
      <c r="J208" s="84"/>
      <c r="K208" s="84"/>
      <c r="L208" s="84"/>
      <c r="M208" s="84"/>
    </row>
    <row r="209" spans="1:13" ht="21" customHeight="1">
      <c r="A209" s="5"/>
      <c r="B209" s="5"/>
      <c r="C209" s="5"/>
      <c r="D209" s="5"/>
      <c r="E209" s="11"/>
      <c r="F209" s="11"/>
      <c r="G209" s="11"/>
      <c r="H209" s="11"/>
      <c r="I209" s="5"/>
      <c r="J209" s="5"/>
      <c r="K209" s="5"/>
      <c r="L209" s="31"/>
      <c r="M209" s="3"/>
    </row>
    <row r="210" spans="1:13" ht="21" customHeight="1">
      <c r="A210" s="9" t="s">
        <v>53</v>
      </c>
      <c r="B210" s="5"/>
      <c r="C210" s="5"/>
      <c r="D210" s="5"/>
      <c r="E210" s="32" t="s">
        <v>9</v>
      </c>
      <c r="F210" s="32" t="s">
        <v>10</v>
      </c>
      <c r="G210" s="32" t="s">
        <v>11</v>
      </c>
      <c r="H210" s="32" t="s">
        <v>12</v>
      </c>
      <c r="I210" s="32" t="s">
        <v>13</v>
      </c>
      <c r="J210" s="86" t="s">
        <v>14</v>
      </c>
      <c r="K210" s="86"/>
      <c r="L210" s="32" t="s">
        <v>15</v>
      </c>
      <c r="M210" s="32" t="s">
        <v>16</v>
      </c>
    </row>
    <row r="211" spans="1:13" ht="21" customHeight="1">
      <c r="A211" s="33" t="s">
        <v>17</v>
      </c>
      <c r="B211" s="34" t="str">
        <f>IF(B204&gt;"",B204,"")</f>
        <v>SORRENTINO Giacomo</v>
      </c>
      <c r="C211" s="34" t="str">
        <f>IF(F204&gt;"",F204,"")</f>
        <v>ANDERSSON Anton</v>
      </c>
      <c r="D211" s="34">
        <f>IF(D204&gt;"",D204&amp;" - "&amp;H204,"")</f>
      </c>
      <c r="E211" s="35">
        <v>-2</v>
      </c>
      <c r="F211" s="35">
        <v>-5</v>
      </c>
      <c r="G211" s="35">
        <v>-8</v>
      </c>
      <c r="H211" s="35"/>
      <c r="I211" s="35"/>
      <c r="J211" s="36">
        <f>IF(ISBLANK(E211),"",COUNTIF(E211:I211,"&gt;=0"))</f>
        <v>0</v>
      </c>
      <c r="K211" s="37">
        <f>IF(ISBLANK(E211),"",(IF(LEFT(E211,1)="-",1,0)+IF(LEFT(F211,1)="-",1,0)+IF(LEFT(G211,1)="-",1,0)+IF(LEFT(H211,1)="-",1,0)+IF(LEFT(I211,1)="-",1,0)))</f>
        <v>3</v>
      </c>
      <c r="L211" s="38">
        <f aca="true" t="shared" si="9" ref="L211:M215">IF(J211=3,1,"")</f>
      </c>
      <c r="M211" s="39">
        <f t="shared" si="9"/>
        <v>1</v>
      </c>
    </row>
    <row r="212" spans="1:13" ht="21" customHeight="1">
      <c r="A212" s="33" t="s">
        <v>18</v>
      </c>
      <c r="B212" s="34" t="str">
        <f>IF(B205&gt;"",B205,"")</f>
        <v>VELARDE Eddie</v>
      </c>
      <c r="C212" s="34" t="str">
        <f>IF(F205&gt;"",F205,"")</f>
        <v>BARIUS Johan</v>
      </c>
      <c r="D212" s="34">
        <f>IF(D205&gt;"",D205&amp;" - "&amp;H205,"")</f>
      </c>
      <c r="E212" s="35">
        <v>-5</v>
      </c>
      <c r="F212" s="35">
        <v>-11</v>
      </c>
      <c r="G212" s="35">
        <v>-10</v>
      </c>
      <c r="H212" s="35"/>
      <c r="I212" s="35"/>
      <c r="J212" s="36">
        <f>IF(ISBLANK(E212),"",COUNTIF(E212:I212,"&gt;=0"))</f>
        <v>0</v>
      </c>
      <c r="K212" s="37">
        <f>IF(ISBLANK(E212),"",(IF(LEFT(E212,1)="-",1,0)+IF(LEFT(F212,1)="-",1,0)+IF(LEFT(G212,1)="-",1,0)+IF(LEFT(H212,1)="-",1,0)+IF(LEFT(I212,1)="-",1,0)))</f>
        <v>3</v>
      </c>
      <c r="L212" s="38">
        <f t="shared" si="9"/>
      </c>
      <c r="M212" s="39">
        <f t="shared" si="9"/>
        <v>1</v>
      </c>
    </row>
    <row r="213" spans="1:13" ht="21" customHeight="1">
      <c r="A213" s="40" t="s">
        <v>52</v>
      </c>
      <c r="B213" s="34">
        <f>IF(B207&gt;"",B207&amp;" / "&amp;B208,"")</f>
      </c>
      <c r="C213" s="34">
        <f>IF(F207&gt;"",F207&amp;" / "&amp;F208,"")</f>
      </c>
      <c r="D213" s="41"/>
      <c r="E213" s="42"/>
      <c r="F213" s="35"/>
      <c r="G213" s="35"/>
      <c r="H213" s="43"/>
      <c r="I213" s="43"/>
      <c r="J213" s="36">
        <f>IF(ISBLANK(E213),"",COUNTIF(E213:I213,"&gt;=0"))</f>
      </c>
      <c r="K213" s="37">
        <f>IF(ISBLANK(E213),"",(IF(LEFT(E213,1)="-",1,0)+IF(LEFT(F213,1)="-",1,0)+IF(LEFT(G213,1)="-",1,0)+IF(LEFT(H213,1)="-",1,0)+IF(LEFT(I213,1)="-",1,0)))</f>
      </c>
      <c r="L213" s="38">
        <f t="shared" si="9"/>
      </c>
      <c r="M213" s="39">
        <f t="shared" si="9"/>
      </c>
    </row>
    <row r="214" spans="1:13" ht="21" customHeight="1">
      <c r="A214" s="33" t="s">
        <v>19</v>
      </c>
      <c r="B214" s="34" t="str">
        <f>IF(B204&gt;"",B204,"")</f>
        <v>SORRENTINO Giacomo</v>
      </c>
      <c r="C214" s="34" t="str">
        <f>IF(F205&gt;"",F205,"")</f>
        <v>BARIUS Johan</v>
      </c>
      <c r="D214" s="44"/>
      <c r="E214" s="45"/>
      <c r="F214" s="46"/>
      <c r="G214" s="43"/>
      <c r="H214" s="35"/>
      <c r="I214" s="35"/>
      <c r="J214" s="36">
        <f>IF(ISBLANK(E214),"",COUNTIF(E214:I214,"&gt;=0"))</f>
      </c>
      <c r="K214" s="37">
        <f>IF(ISBLANK(E214),"",(IF(LEFT(E214,1)="-",1,0)+IF(LEFT(F214,1)="-",1,0)+IF(LEFT(G214,1)="-",1,0)+IF(LEFT(H214,1)="-",1,0)+IF(LEFT(I214,1)="-",1,0)))</f>
      </c>
      <c r="L214" s="38">
        <f t="shared" si="9"/>
      </c>
      <c r="M214" s="39">
        <f t="shared" si="9"/>
      </c>
    </row>
    <row r="215" spans="1:13" ht="21" customHeight="1" thickBot="1">
      <c r="A215" s="33" t="s">
        <v>20</v>
      </c>
      <c r="B215" s="34" t="str">
        <f>IF(B205&gt;"",B205,"")</f>
        <v>VELARDE Eddie</v>
      </c>
      <c r="C215" s="34" t="str">
        <f>IF(F204&gt;"",F204,"")</f>
        <v>ANDERSSON Anton</v>
      </c>
      <c r="D215" s="44"/>
      <c r="E215" s="42"/>
      <c r="F215" s="35"/>
      <c r="G215" s="35"/>
      <c r="H215" s="35"/>
      <c r="I215" s="35"/>
      <c r="J215" s="36">
        <f>IF(ISBLANK(E215),"",COUNTIF(E215:I215,"&gt;=0"))</f>
      </c>
      <c r="K215" s="37">
        <f>IF(ISBLANK(E215),"",(IF(LEFT(E215,1)="-",1,0)+IF(LEFT(F215,1)="-",1,0)+IF(LEFT(G215,1)="-",1,0)+IF(LEFT(H215,1)="-",1,0)+IF(LEFT(I215,1)="-",1,0)))</f>
      </c>
      <c r="L215" s="38">
        <f t="shared" si="9"/>
      </c>
      <c r="M215" s="39">
        <f t="shared" si="9"/>
      </c>
    </row>
    <row r="216" spans="1:13" ht="21" customHeight="1" thickBot="1">
      <c r="A216" s="5"/>
      <c r="B216" s="5"/>
      <c r="C216" s="5"/>
      <c r="D216" s="5"/>
      <c r="E216" s="5"/>
      <c r="F216" s="5"/>
      <c r="G216" s="5"/>
      <c r="H216" s="47" t="s">
        <v>54</v>
      </c>
      <c r="I216" s="48"/>
      <c r="J216" s="49">
        <f>IF(ISBLANK(B204),"",SUM(J211:J215))</f>
        <v>0</v>
      </c>
      <c r="K216" s="49">
        <f>IF(ISBLANK(F204),"",SUM(K211:K215))</f>
        <v>6</v>
      </c>
      <c r="L216" s="50">
        <f>IF(ISBLANK(E211),"",SUM(L211:L215))</f>
        <v>0</v>
      </c>
      <c r="M216" s="51">
        <f>IF(ISBLANK(E211),"",SUM(M211:M215))</f>
        <v>2</v>
      </c>
    </row>
    <row r="217" spans="1:13" ht="21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21" customHeight="1">
      <c r="A218" s="52"/>
      <c r="B218" s="5" t="s">
        <v>56</v>
      </c>
      <c r="C218" s="5" t="s">
        <v>57</v>
      </c>
      <c r="D218" s="3"/>
      <c r="E218" s="5"/>
      <c r="F218" s="5"/>
      <c r="G218" s="3"/>
      <c r="H218" s="5"/>
      <c r="I218" s="3" t="s">
        <v>55</v>
      </c>
      <c r="J218" s="3"/>
      <c r="K218" s="5"/>
      <c r="L218" s="5"/>
      <c r="M218" s="5"/>
    </row>
    <row r="219" spans="1:13" ht="21" customHeight="1" thickBot="1">
      <c r="A219" s="53"/>
      <c r="B219" s="54" t="str">
        <f>B203</f>
        <v>PER</v>
      </c>
      <c r="C219" s="5" t="str">
        <f>F203</f>
        <v>SWE2</v>
      </c>
      <c r="D219" s="5"/>
      <c r="E219" s="5"/>
      <c r="F219" s="5"/>
      <c r="G219" s="5"/>
      <c r="H219" s="5"/>
      <c r="I219" s="87" t="str">
        <f>IF(L216=2,B203,IF(M216=2,F203,IF(L216=5,IF(M216=5,"tasan",""),"")))</f>
        <v>SWE2</v>
      </c>
      <c r="J219" s="87"/>
      <c r="K219" s="87"/>
      <c r="L219" s="87"/>
      <c r="M219" s="87"/>
    </row>
    <row r="220" spans="1:13" ht="21" customHeight="1">
      <c r="A220" s="55"/>
      <c r="B220" s="55"/>
      <c r="C220" s="55"/>
      <c r="D220" s="55"/>
      <c r="E220" s="55"/>
      <c r="F220" s="55"/>
      <c r="G220" s="55"/>
      <c r="H220" s="55"/>
      <c r="I220" s="56"/>
      <c r="J220" s="56"/>
      <c r="K220" s="56"/>
      <c r="L220" s="56"/>
      <c r="M220" s="56"/>
    </row>
    <row r="222" spans="1:13" ht="21" customHeight="1">
      <c r="A222" s="3">
        <f>1+A200</f>
        <v>11</v>
      </c>
      <c r="B222" s="4" t="s">
        <v>3</v>
      </c>
      <c r="C222" s="5"/>
      <c r="D222" s="5"/>
      <c r="E222" s="3"/>
      <c r="F222" s="6" t="s">
        <v>50</v>
      </c>
      <c r="G222" s="7"/>
      <c r="H222" s="8"/>
      <c r="I222" s="88">
        <v>43804</v>
      </c>
      <c r="J222" s="88"/>
      <c r="K222" s="88"/>
      <c r="L222" s="88"/>
      <c r="M222" s="88"/>
    </row>
    <row r="223" spans="1:13" ht="21" customHeight="1">
      <c r="A223" s="9"/>
      <c r="B223" s="9" t="s">
        <v>4</v>
      </c>
      <c r="C223" s="5"/>
      <c r="D223" s="5"/>
      <c r="E223" s="3"/>
      <c r="F223" s="6"/>
      <c r="G223" s="7"/>
      <c r="H223" s="8"/>
      <c r="I223" s="89" t="s">
        <v>58</v>
      </c>
      <c r="J223" s="89"/>
      <c r="K223" s="89"/>
      <c r="L223" s="89"/>
      <c r="M223" s="89"/>
    </row>
    <row r="224" spans="1:13" ht="21" customHeight="1">
      <c r="A224" s="3"/>
      <c r="B224" s="10"/>
      <c r="C224" s="5"/>
      <c r="D224" s="5"/>
      <c r="E224" s="5"/>
      <c r="F224" s="11"/>
      <c r="G224" s="5"/>
      <c r="H224" s="5"/>
      <c r="I224" s="5"/>
      <c r="J224" s="5"/>
      <c r="K224" s="5"/>
      <c r="L224" s="5"/>
      <c r="M224" s="5"/>
    </row>
    <row r="225" spans="1:13" ht="21" customHeight="1">
      <c r="A225" s="12" t="s">
        <v>51</v>
      </c>
      <c r="B225" s="90"/>
      <c r="C225" s="90"/>
      <c r="D225" s="13"/>
      <c r="E225" s="12" t="s">
        <v>51</v>
      </c>
      <c r="F225" s="14"/>
      <c r="G225" s="15"/>
      <c r="H225" s="15"/>
      <c r="I225" s="15"/>
      <c r="J225" s="15"/>
      <c r="K225" s="15"/>
      <c r="L225" s="15"/>
      <c r="M225" s="16"/>
    </row>
    <row r="226" spans="1:13" ht="21" customHeight="1">
      <c r="A226" s="17" t="s">
        <v>5</v>
      </c>
      <c r="B226" s="84"/>
      <c r="C226" s="84"/>
      <c r="D226" s="18"/>
      <c r="E226" s="19" t="s">
        <v>6</v>
      </c>
      <c r="F226" s="85"/>
      <c r="G226" s="85"/>
      <c r="H226" s="85"/>
      <c r="I226" s="85"/>
      <c r="J226" s="85"/>
      <c r="K226" s="85"/>
      <c r="L226" s="85"/>
      <c r="M226" s="85"/>
    </row>
    <row r="227" spans="1:13" ht="21" customHeight="1">
      <c r="A227" s="20" t="s">
        <v>7</v>
      </c>
      <c r="B227" s="84"/>
      <c r="C227" s="84"/>
      <c r="D227" s="18"/>
      <c r="E227" s="21" t="s">
        <v>8</v>
      </c>
      <c r="F227" s="84"/>
      <c r="G227" s="84"/>
      <c r="H227" s="84"/>
      <c r="I227" s="84"/>
      <c r="J227" s="84"/>
      <c r="K227" s="84"/>
      <c r="L227" s="84"/>
      <c r="M227" s="84"/>
    </row>
    <row r="228" spans="1:13" ht="21" customHeight="1">
      <c r="A228" s="22" t="s">
        <v>52</v>
      </c>
      <c r="B228" s="23"/>
      <c r="C228" s="24"/>
      <c r="D228" s="25"/>
      <c r="E228" s="22" t="s">
        <v>52</v>
      </c>
      <c r="F228" s="23"/>
      <c r="G228" s="26"/>
      <c r="H228" s="26"/>
      <c r="I228" s="26"/>
      <c r="J228" s="26"/>
      <c r="K228" s="26"/>
      <c r="L228" s="26"/>
      <c r="M228" s="26"/>
    </row>
    <row r="229" spans="1:13" ht="21" customHeight="1">
      <c r="A229" s="27"/>
      <c r="B229" s="84"/>
      <c r="C229" s="84"/>
      <c r="D229" s="18"/>
      <c r="E229" s="28"/>
      <c r="F229" s="85"/>
      <c r="G229" s="85"/>
      <c r="H229" s="85"/>
      <c r="I229" s="85"/>
      <c r="J229" s="85"/>
      <c r="K229" s="85"/>
      <c r="L229" s="85"/>
      <c r="M229" s="85"/>
    </row>
    <row r="230" spans="1:13" ht="21" customHeight="1">
      <c r="A230" s="29"/>
      <c r="B230" s="84"/>
      <c r="C230" s="84"/>
      <c r="D230" s="18"/>
      <c r="E230" s="30"/>
      <c r="F230" s="84"/>
      <c r="G230" s="84"/>
      <c r="H230" s="84"/>
      <c r="I230" s="84"/>
      <c r="J230" s="84"/>
      <c r="K230" s="84"/>
      <c r="L230" s="84"/>
      <c r="M230" s="84"/>
    </row>
    <row r="231" spans="1:13" ht="21" customHeight="1">
      <c r="A231" s="5"/>
      <c r="B231" s="5"/>
      <c r="C231" s="5"/>
      <c r="D231" s="5"/>
      <c r="E231" s="11"/>
      <c r="F231" s="11"/>
      <c r="G231" s="11"/>
      <c r="H231" s="11"/>
      <c r="I231" s="5"/>
      <c r="J231" s="5"/>
      <c r="K231" s="5"/>
      <c r="L231" s="31"/>
      <c r="M231" s="3"/>
    </row>
    <row r="232" spans="1:13" ht="21" customHeight="1">
      <c r="A232" s="9" t="s">
        <v>53</v>
      </c>
      <c r="B232" s="5"/>
      <c r="C232" s="5"/>
      <c r="D232" s="5"/>
      <c r="E232" s="32" t="s">
        <v>9</v>
      </c>
      <c r="F232" s="32" t="s">
        <v>10</v>
      </c>
      <c r="G232" s="32" t="s">
        <v>11</v>
      </c>
      <c r="H232" s="32" t="s">
        <v>12</v>
      </c>
      <c r="I232" s="32" t="s">
        <v>13</v>
      </c>
      <c r="J232" s="86" t="s">
        <v>14</v>
      </c>
      <c r="K232" s="86"/>
      <c r="L232" s="32" t="s">
        <v>15</v>
      </c>
      <c r="M232" s="32" t="s">
        <v>16</v>
      </c>
    </row>
    <row r="233" spans="1:13" ht="21" customHeight="1">
      <c r="A233" s="33" t="s">
        <v>17</v>
      </c>
      <c r="B233" s="34">
        <f>IF(B226&gt;"",B226,"")</f>
      </c>
      <c r="C233" s="34">
        <f>IF(F226&gt;"",F226,"")</f>
      </c>
      <c r="D233" s="34">
        <f>IF(D226&gt;"",D226&amp;" - "&amp;H226,"")</f>
      </c>
      <c r="E233" s="35"/>
      <c r="F233" s="35"/>
      <c r="G233" s="35"/>
      <c r="H233" s="35"/>
      <c r="I233" s="35"/>
      <c r="J233" s="36">
        <f>IF(ISBLANK(E233),"",COUNTIF(E233:I233,"&gt;=0"))</f>
      </c>
      <c r="K233" s="37">
        <f>IF(ISBLANK(E233),"",(IF(LEFT(E233,1)="-",1,0)+IF(LEFT(F233,1)="-",1,0)+IF(LEFT(G233,1)="-",1,0)+IF(LEFT(H233,1)="-",1,0)+IF(LEFT(I233,1)="-",1,0)))</f>
      </c>
      <c r="L233" s="38">
        <f aca="true" t="shared" si="10" ref="L233:M237">IF(J233=3,1,"")</f>
      </c>
      <c r="M233" s="39">
        <f t="shared" si="10"/>
      </c>
    </row>
    <row r="234" spans="1:13" ht="21" customHeight="1">
      <c r="A234" s="33" t="s">
        <v>18</v>
      </c>
      <c r="B234" s="34">
        <f>IF(B227&gt;"",B227,"")</f>
      </c>
      <c r="C234" s="34">
        <f>IF(F227&gt;"",F227,"")</f>
      </c>
      <c r="D234" s="34">
        <f>IF(D227&gt;"",D227&amp;" - "&amp;H227,"")</f>
      </c>
      <c r="E234" s="35"/>
      <c r="F234" s="35"/>
      <c r="G234" s="35"/>
      <c r="H234" s="35"/>
      <c r="I234" s="35"/>
      <c r="J234" s="36">
        <f>IF(ISBLANK(E234),"",COUNTIF(E234:I234,"&gt;=0"))</f>
      </c>
      <c r="K234" s="37">
        <f>IF(ISBLANK(E234),"",(IF(LEFT(E234,1)="-",1,0)+IF(LEFT(F234,1)="-",1,0)+IF(LEFT(G234,1)="-",1,0)+IF(LEFT(H234,1)="-",1,0)+IF(LEFT(I234,1)="-",1,0)))</f>
      </c>
      <c r="L234" s="38">
        <f t="shared" si="10"/>
      </c>
      <c r="M234" s="39">
        <f t="shared" si="10"/>
      </c>
    </row>
    <row r="235" spans="1:13" ht="21" customHeight="1">
      <c r="A235" s="40" t="s">
        <v>52</v>
      </c>
      <c r="B235" s="34">
        <f>IF(B229&gt;"",B229&amp;" / "&amp;B230,"")</f>
      </c>
      <c r="C235" s="34">
        <f>IF(F229&gt;"",F229&amp;" / "&amp;F230,"")</f>
      </c>
      <c r="D235" s="41"/>
      <c r="E235" s="42"/>
      <c r="F235" s="35"/>
      <c r="G235" s="35"/>
      <c r="H235" s="43"/>
      <c r="I235" s="43"/>
      <c r="J235" s="36">
        <f>IF(ISBLANK(E235),"",COUNTIF(E235:I235,"&gt;=0"))</f>
      </c>
      <c r="K235" s="37">
        <f>IF(ISBLANK(E235),"",(IF(LEFT(E235,1)="-",1,0)+IF(LEFT(F235,1)="-",1,0)+IF(LEFT(G235,1)="-",1,0)+IF(LEFT(H235,1)="-",1,0)+IF(LEFT(I235,1)="-",1,0)))</f>
      </c>
      <c r="L235" s="38">
        <f t="shared" si="10"/>
      </c>
      <c r="M235" s="39">
        <f t="shared" si="10"/>
      </c>
    </row>
    <row r="236" spans="1:13" ht="21" customHeight="1">
      <c r="A236" s="33" t="s">
        <v>19</v>
      </c>
      <c r="B236" s="34">
        <f>IF(B226&gt;"",B226,"")</f>
      </c>
      <c r="C236" s="34">
        <f>IF(F227&gt;"",F227,"")</f>
      </c>
      <c r="D236" s="44"/>
      <c r="E236" s="45"/>
      <c r="F236" s="46"/>
      <c r="G236" s="43"/>
      <c r="H236" s="35"/>
      <c r="I236" s="35"/>
      <c r="J236" s="36">
        <f>IF(ISBLANK(E236),"",COUNTIF(E236:I236,"&gt;=0"))</f>
      </c>
      <c r="K236" s="37">
        <f>IF(ISBLANK(E236),"",(IF(LEFT(E236,1)="-",1,0)+IF(LEFT(F236,1)="-",1,0)+IF(LEFT(G236,1)="-",1,0)+IF(LEFT(H236,1)="-",1,0)+IF(LEFT(I236,1)="-",1,0)))</f>
      </c>
      <c r="L236" s="38">
        <f t="shared" si="10"/>
      </c>
      <c r="M236" s="39">
        <f t="shared" si="10"/>
      </c>
    </row>
    <row r="237" spans="1:13" ht="21" customHeight="1" thickBot="1">
      <c r="A237" s="33" t="s">
        <v>20</v>
      </c>
      <c r="B237" s="34">
        <f>IF(B227&gt;"",B227,"")</f>
      </c>
      <c r="C237" s="34">
        <f>IF(F226&gt;"",F226,"")</f>
      </c>
      <c r="D237" s="44"/>
      <c r="E237" s="42"/>
      <c r="F237" s="35"/>
      <c r="G237" s="35"/>
      <c r="H237" s="35"/>
      <c r="I237" s="35"/>
      <c r="J237" s="36">
        <f>IF(ISBLANK(E237),"",COUNTIF(E237:I237,"&gt;=0"))</f>
      </c>
      <c r="K237" s="37">
        <f>IF(ISBLANK(E237),"",(IF(LEFT(E237,1)="-",1,0)+IF(LEFT(F237,1)="-",1,0)+IF(LEFT(G237,1)="-",1,0)+IF(LEFT(H237,1)="-",1,0)+IF(LEFT(I237,1)="-",1,0)))</f>
      </c>
      <c r="L237" s="38">
        <f t="shared" si="10"/>
      </c>
      <c r="M237" s="39">
        <f t="shared" si="10"/>
      </c>
    </row>
    <row r="238" spans="1:13" ht="21" customHeight="1" thickBot="1">
      <c r="A238" s="5"/>
      <c r="B238" s="5"/>
      <c r="C238" s="5"/>
      <c r="D238" s="5"/>
      <c r="E238" s="5"/>
      <c r="F238" s="5"/>
      <c r="G238" s="5"/>
      <c r="H238" s="47" t="s">
        <v>54</v>
      </c>
      <c r="I238" s="48"/>
      <c r="J238" s="49">
        <f>IF(ISBLANK(B226),"",SUM(J233:J237))</f>
      </c>
      <c r="K238" s="49">
        <f>IF(ISBLANK(F226),"",SUM(K233:K237))</f>
      </c>
      <c r="L238" s="50">
        <f>IF(ISBLANK(E233),"",SUM(L233:L237))</f>
      </c>
      <c r="M238" s="51">
        <f>IF(ISBLANK(E233),"",SUM(M233:M237))</f>
      </c>
    </row>
    <row r="239" spans="1:13" ht="21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21" customHeight="1">
      <c r="A240" s="52"/>
      <c r="B240" s="5" t="s">
        <v>56</v>
      </c>
      <c r="C240" s="5" t="s">
        <v>57</v>
      </c>
      <c r="D240" s="3"/>
      <c r="E240" s="5"/>
      <c r="F240" s="5"/>
      <c r="G240" s="3"/>
      <c r="H240" s="5"/>
      <c r="I240" s="3" t="s">
        <v>55</v>
      </c>
      <c r="J240" s="3"/>
      <c r="K240" s="5"/>
      <c r="L240" s="5"/>
      <c r="M240" s="5"/>
    </row>
    <row r="241" spans="1:13" ht="21" customHeight="1" thickBot="1">
      <c r="A241" s="53"/>
      <c r="B241" s="54">
        <f>B225</f>
        <v>0</v>
      </c>
      <c r="C241" s="5">
        <f>F225</f>
        <v>0</v>
      </c>
      <c r="D241" s="5"/>
      <c r="E241" s="5"/>
      <c r="F241" s="5"/>
      <c r="G241" s="5"/>
      <c r="H241" s="5"/>
      <c r="I241" s="87">
        <f>IF(L238=2,B225,IF(M238=2,F225,IF(L238=5,IF(M238=5,"tasan",""),"")))</f>
      </c>
      <c r="J241" s="87"/>
      <c r="K241" s="87"/>
      <c r="L241" s="87"/>
      <c r="M241" s="87"/>
    </row>
    <row r="242" spans="1:13" ht="21" customHeight="1">
      <c r="A242" s="55"/>
      <c r="B242" s="55"/>
      <c r="C242" s="55"/>
      <c r="D242" s="55"/>
      <c r="E242" s="55"/>
      <c r="F242" s="55"/>
      <c r="G242" s="55"/>
      <c r="H242" s="55"/>
      <c r="I242" s="56"/>
      <c r="J242" s="56"/>
      <c r="K242" s="56"/>
      <c r="L242" s="56"/>
      <c r="M242" s="56"/>
    </row>
    <row r="244" spans="1:13" ht="21" customHeight="1">
      <c r="A244" s="3">
        <f>1+A222</f>
        <v>12</v>
      </c>
      <c r="B244" s="4" t="s">
        <v>3</v>
      </c>
      <c r="C244" s="5"/>
      <c r="D244" s="5"/>
      <c r="E244" s="3"/>
      <c r="F244" s="6" t="s">
        <v>50</v>
      </c>
      <c r="G244" s="7"/>
      <c r="H244" s="8"/>
      <c r="I244" s="88">
        <v>43804</v>
      </c>
      <c r="J244" s="88"/>
      <c r="K244" s="88"/>
      <c r="L244" s="88"/>
      <c r="M244" s="88"/>
    </row>
    <row r="245" spans="1:13" ht="21" customHeight="1">
      <c r="A245" s="9"/>
      <c r="B245" s="9" t="s">
        <v>4</v>
      </c>
      <c r="C245" s="5"/>
      <c r="D245" s="5"/>
      <c r="E245" s="3"/>
      <c r="F245" s="6"/>
      <c r="G245" s="7"/>
      <c r="H245" s="8"/>
      <c r="I245" s="89" t="s">
        <v>58</v>
      </c>
      <c r="J245" s="89"/>
      <c r="K245" s="89"/>
      <c r="L245" s="89"/>
      <c r="M245" s="89"/>
    </row>
    <row r="246" spans="1:13" ht="21" customHeight="1">
      <c r="A246" s="3"/>
      <c r="B246" s="10"/>
      <c r="C246" s="5"/>
      <c r="D246" s="5"/>
      <c r="E246" s="5"/>
      <c r="F246" s="11"/>
      <c r="G246" s="5"/>
      <c r="H246" s="5"/>
      <c r="I246" s="5"/>
      <c r="J246" s="5"/>
      <c r="K246" s="5"/>
      <c r="L246" s="5"/>
      <c r="M246" s="5"/>
    </row>
    <row r="247" spans="1:13" ht="21" customHeight="1">
      <c r="A247" s="12" t="s">
        <v>51</v>
      </c>
      <c r="B247" s="90"/>
      <c r="C247" s="90"/>
      <c r="D247" s="13"/>
      <c r="E247" s="12" t="s">
        <v>51</v>
      </c>
      <c r="F247" s="14"/>
      <c r="G247" s="15"/>
      <c r="H247" s="15"/>
      <c r="I247" s="15"/>
      <c r="J247" s="15"/>
      <c r="K247" s="15"/>
      <c r="L247" s="15"/>
      <c r="M247" s="16"/>
    </row>
    <row r="248" spans="1:13" ht="21" customHeight="1">
      <c r="A248" s="17" t="s">
        <v>5</v>
      </c>
      <c r="B248" s="84"/>
      <c r="C248" s="84"/>
      <c r="D248" s="18"/>
      <c r="E248" s="19" t="s">
        <v>6</v>
      </c>
      <c r="F248" s="85"/>
      <c r="G248" s="85"/>
      <c r="H248" s="85"/>
      <c r="I248" s="85"/>
      <c r="J248" s="85"/>
      <c r="K248" s="85"/>
      <c r="L248" s="85"/>
      <c r="M248" s="85"/>
    </row>
    <row r="249" spans="1:13" ht="21" customHeight="1">
      <c r="A249" s="20" t="s">
        <v>7</v>
      </c>
      <c r="B249" s="84"/>
      <c r="C249" s="84"/>
      <c r="D249" s="18"/>
      <c r="E249" s="21" t="s">
        <v>8</v>
      </c>
      <c r="F249" s="84"/>
      <c r="G249" s="84"/>
      <c r="H249" s="84"/>
      <c r="I249" s="84"/>
      <c r="J249" s="84"/>
      <c r="K249" s="84"/>
      <c r="L249" s="84"/>
      <c r="M249" s="84"/>
    </row>
    <row r="250" spans="1:13" ht="21" customHeight="1">
      <c r="A250" s="22" t="s">
        <v>52</v>
      </c>
      <c r="B250" s="23"/>
      <c r="C250" s="24"/>
      <c r="D250" s="25"/>
      <c r="E250" s="22" t="s">
        <v>52</v>
      </c>
      <c r="F250" s="23"/>
      <c r="G250" s="26"/>
      <c r="H250" s="26"/>
      <c r="I250" s="26"/>
      <c r="J250" s="26"/>
      <c r="K250" s="26"/>
      <c r="L250" s="26"/>
      <c r="M250" s="26"/>
    </row>
    <row r="251" spans="1:13" ht="21" customHeight="1">
      <c r="A251" s="27"/>
      <c r="B251" s="84"/>
      <c r="C251" s="84"/>
      <c r="D251" s="18"/>
      <c r="E251" s="28"/>
      <c r="F251" s="85"/>
      <c r="G251" s="85"/>
      <c r="H251" s="85"/>
      <c r="I251" s="85"/>
      <c r="J251" s="85"/>
      <c r="K251" s="85"/>
      <c r="L251" s="85"/>
      <c r="M251" s="85"/>
    </row>
    <row r="252" spans="1:13" ht="21" customHeight="1">
      <c r="A252" s="29"/>
      <c r="B252" s="84"/>
      <c r="C252" s="84"/>
      <c r="D252" s="18"/>
      <c r="E252" s="30"/>
      <c r="F252" s="84"/>
      <c r="G252" s="84"/>
      <c r="H252" s="84"/>
      <c r="I252" s="84"/>
      <c r="J252" s="84"/>
      <c r="K252" s="84"/>
      <c r="L252" s="84"/>
      <c r="M252" s="84"/>
    </row>
    <row r="253" spans="1:13" ht="21" customHeight="1">
      <c r="A253" s="5"/>
      <c r="B253" s="5"/>
      <c r="C253" s="5"/>
      <c r="D253" s="5"/>
      <c r="E253" s="11"/>
      <c r="F253" s="11"/>
      <c r="G253" s="11"/>
      <c r="H253" s="11"/>
      <c r="I253" s="5"/>
      <c r="J253" s="5"/>
      <c r="K253" s="5"/>
      <c r="L253" s="31"/>
      <c r="M253" s="3"/>
    </row>
    <row r="254" spans="1:13" ht="21" customHeight="1">
      <c r="A254" s="9" t="s">
        <v>53</v>
      </c>
      <c r="B254" s="5"/>
      <c r="C254" s="5"/>
      <c r="D254" s="5"/>
      <c r="E254" s="32" t="s">
        <v>9</v>
      </c>
      <c r="F254" s="32" t="s">
        <v>10</v>
      </c>
      <c r="G254" s="32" t="s">
        <v>11</v>
      </c>
      <c r="H254" s="32" t="s">
        <v>12</v>
      </c>
      <c r="I254" s="32" t="s">
        <v>13</v>
      </c>
      <c r="J254" s="86" t="s">
        <v>14</v>
      </c>
      <c r="K254" s="86"/>
      <c r="L254" s="32" t="s">
        <v>15</v>
      </c>
      <c r="M254" s="32" t="s">
        <v>16</v>
      </c>
    </row>
    <row r="255" spans="1:13" ht="21" customHeight="1">
      <c r="A255" s="33" t="s">
        <v>17</v>
      </c>
      <c r="B255" s="34">
        <f>IF(B248&gt;"",B248,"")</f>
      </c>
      <c r="C255" s="34">
        <f>IF(F248&gt;"",F248,"")</f>
      </c>
      <c r="D255" s="34">
        <f>IF(D248&gt;"",D248&amp;" - "&amp;H248,"")</f>
      </c>
      <c r="E255" s="35"/>
      <c r="F255" s="35"/>
      <c r="G255" s="35"/>
      <c r="H255" s="35"/>
      <c r="I255" s="35"/>
      <c r="J255" s="36">
        <f>IF(ISBLANK(E255),"",COUNTIF(E255:I255,"&gt;=0"))</f>
      </c>
      <c r="K255" s="37">
        <f>IF(ISBLANK(E255),"",(IF(LEFT(E255,1)="-",1,0)+IF(LEFT(F255,1)="-",1,0)+IF(LEFT(G255,1)="-",1,0)+IF(LEFT(H255,1)="-",1,0)+IF(LEFT(I255,1)="-",1,0)))</f>
      </c>
      <c r="L255" s="38">
        <f aca="true" t="shared" si="11" ref="L255:M259">IF(J255=3,1,"")</f>
      </c>
      <c r="M255" s="39">
        <f t="shared" si="11"/>
      </c>
    </row>
    <row r="256" spans="1:13" ht="21" customHeight="1">
      <c r="A256" s="33" t="s">
        <v>18</v>
      </c>
      <c r="B256" s="34">
        <f>IF(B249&gt;"",B249,"")</f>
      </c>
      <c r="C256" s="34">
        <f>IF(F249&gt;"",F249,"")</f>
      </c>
      <c r="D256" s="34">
        <f>IF(D249&gt;"",D249&amp;" - "&amp;H249,"")</f>
      </c>
      <c r="E256" s="35"/>
      <c r="F256" s="35"/>
      <c r="G256" s="35"/>
      <c r="H256" s="35"/>
      <c r="I256" s="35"/>
      <c r="J256" s="36">
        <f>IF(ISBLANK(E256),"",COUNTIF(E256:I256,"&gt;=0"))</f>
      </c>
      <c r="K256" s="37">
        <f>IF(ISBLANK(E256),"",(IF(LEFT(E256,1)="-",1,0)+IF(LEFT(F256,1)="-",1,0)+IF(LEFT(G256,1)="-",1,0)+IF(LEFT(H256,1)="-",1,0)+IF(LEFT(I256,1)="-",1,0)))</f>
      </c>
      <c r="L256" s="38">
        <f t="shared" si="11"/>
      </c>
      <c r="M256" s="39">
        <f t="shared" si="11"/>
      </c>
    </row>
    <row r="257" spans="1:13" ht="21" customHeight="1">
      <c r="A257" s="40" t="s">
        <v>52</v>
      </c>
      <c r="B257" s="34">
        <f>IF(B251&gt;"",B251&amp;" / "&amp;B252,"")</f>
      </c>
      <c r="C257" s="34">
        <f>IF(F251&gt;"",F251&amp;" / "&amp;F252,"")</f>
      </c>
      <c r="D257" s="41"/>
      <c r="E257" s="42"/>
      <c r="F257" s="35"/>
      <c r="G257" s="35"/>
      <c r="H257" s="43"/>
      <c r="I257" s="43"/>
      <c r="J257" s="36">
        <f>IF(ISBLANK(E257),"",COUNTIF(E257:I257,"&gt;=0"))</f>
      </c>
      <c r="K257" s="37">
        <f>IF(ISBLANK(E257),"",(IF(LEFT(E257,1)="-",1,0)+IF(LEFT(F257,1)="-",1,0)+IF(LEFT(G257,1)="-",1,0)+IF(LEFT(H257,1)="-",1,0)+IF(LEFT(I257,1)="-",1,0)))</f>
      </c>
      <c r="L257" s="38">
        <f t="shared" si="11"/>
      </c>
      <c r="M257" s="39">
        <f t="shared" si="11"/>
      </c>
    </row>
    <row r="258" spans="1:13" ht="21" customHeight="1">
      <c r="A258" s="33" t="s">
        <v>19</v>
      </c>
      <c r="B258" s="34">
        <f>IF(B248&gt;"",B248,"")</f>
      </c>
      <c r="C258" s="34">
        <f>IF(F249&gt;"",F249,"")</f>
      </c>
      <c r="D258" s="44"/>
      <c r="E258" s="45"/>
      <c r="F258" s="46"/>
      <c r="G258" s="43"/>
      <c r="H258" s="35"/>
      <c r="I258" s="35"/>
      <c r="J258" s="36">
        <f>IF(ISBLANK(E258),"",COUNTIF(E258:I258,"&gt;=0"))</f>
      </c>
      <c r="K258" s="37">
        <f>IF(ISBLANK(E258),"",(IF(LEFT(E258,1)="-",1,0)+IF(LEFT(F258,1)="-",1,0)+IF(LEFT(G258,1)="-",1,0)+IF(LEFT(H258,1)="-",1,0)+IF(LEFT(I258,1)="-",1,0)))</f>
      </c>
      <c r="L258" s="38">
        <f t="shared" si="11"/>
      </c>
      <c r="M258" s="39">
        <f t="shared" si="11"/>
      </c>
    </row>
    <row r="259" spans="1:13" ht="21" customHeight="1" thickBot="1">
      <c r="A259" s="33" t="s">
        <v>20</v>
      </c>
      <c r="B259" s="34">
        <f>IF(B249&gt;"",B249,"")</f>
      </c>
      <c r="C259" s="34">
        <f>IF(F248&gt;"",F248,"")</f>
      </c>
      <c r="D259" s="44"/>
      <c r="E259" s="42"/>
      <c r="F259" s="35"/>
      <c r="G259" s="35"/>
      <c r="H259" s="35"/>
      <c r="I259" s="35"/>
      <c r="J259" s="36">
        <f>IF(ISBLANK(E259),"",COUNTIF(E259:I259,"&gt;=0"))</f>
      </c>
      <c r="K259" s="37">
        <f>IF(ISBLANK(E259),"",(IF(LEFT(E259,1)="-",1,0)+IF(LEFT(F259,1)="-",1,0)+IF(LEFT(G259,1)="-",1,0)+IF(LEFT(H259,1)="-",1,0)+IF(LEFT(I259,1)="-",1,0)))</f>
      </c>
      <c r="L259" s="38">
        <f t="shared" si="11"/>
      </c>
      <c r="M259" s="39">
        <f t="shared" si="11"/>
      </c>
    </row>
    <row r="260" spans="1:13" ht="21" customHeight="1" thickBot="1">
      <c r="A260" s="5"/>
      <c r="B260" s="5"/>
      <c r="C260" s="5"/>
      <c r="D260" s="5"/>
      <c r="E260" s="5"/>
      <c r="F260" s="5"/>
      <c r="G260" s="5"/>
      <c r="H260" s="47" t="s">
        <v>54</v>
      </c>
      <c r="I260" s="48"/>
      <c r="J260" s="49">
        <f>IF(ISBLANK(B248),"",SUM(J255:J259))</f>
      </c>
      <c r="K260" s="49">
        <f>IF(ISBLANK(F248),"",SUM(K255:K259))</f>
      </c>
      <c r="L260" s="50">
        <f>IF(ISBLANK(E255),"",SUM(L255:L259))</f>
      </c>
      <c r="M260" s="51">
        <f>IF(ISBLANK(E255),"",SUM(M255:M259))</f>
      </c>
    </row>
    <row r="261" spans="1:13" ht="21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21" customHeight="1">
      <c r="A262" s="52"/>
      <c r="B262" s="5" t="s">
        <v>56</v>
      </c>
      <c r="C262" s="5" t="s">
        <v>57</v>
      </c>
      <c r="D262" s="3"/>
      <c r="E262" s="5"/>
      <c r="F262" s="5"/>
      <c r="G262" s="3"/>
      <c r="H262" s="5"/>
      <c r="I262" s="3" t="s">
        <v>55</v>
      </c>
      <c r="J262" s="3"/>
      <c r="K262" s="5"/>
      <c r="L262" s="5"/>
      <c r="M262" s="5"/>
    </row>
    <row r="263" spans="1:13" ht="21" customHeight="1" thickBot="1">
      <c r="A263" s="53"/>
      <c r="B263" s="54">
        <f>B247</f>
        <v>0</v>
      </c>
      <c r="C263" s="5">
        <f>F247</f>
        <v>0</v>
      </c>
      <c r="D263" s="5"/>
      <c r="E263" s="5"/>
      <c r="F263" s="5"/>
      <c r="G263" s="5"/>
      <c r="H263" s="5"/>
      <c r="I263" s="87">
        <f>IF(L260=2,B247,IF(M260=2,F247,IF(L260=5,IF(M260=5,"tasan",""),"")))</f>
      </c>
      <c r="J263" s="87"/>
      <c r="K263" s="87"/>
      <c r="L263" s="87"/>
      <c r="M263" s="87"/>
    </row>
    <row r="264" spans="1:13" ht="21" customHeight="1">
      <c r="A264" s="55"/>
      <c r="B264" s="55"/>
      <c r="C264" s="55"/>
      <c r="D264" s="55"/>
      <c r="E264" s="55"/>
      <c r="F264" s="55"/>
      <c r="G264" s="55"/>
      <c r="H264" s="55"/>
      <c r="I264" s="56"/>
      <c r="J264" s="56"/>
      <c r="K264" s="56"/>
      <c r="L264" s="56"/>
      <c r="M264" s="56"/>
    </row>
    <row r="266" spans="1:13" ht="21" customHeight="1">
      <c r="A266" s="3">
        <f>1+A244</f>
        <v>13</v>
      </c>
      <c r="B266" s="4" t="s">
        <v>3</v>
      </c>
      <c r="C266" s="5"/>
      <c r="D266" s="5"/>
      <c r="E266" s="3"/>
      <c r="F266" s="6" t="s">
        <v>50</v>
      </c>
      <c r="G266" s="7"/>
      <c r="H266" s="8"/>
      <c r="I266" s="88">
        <v>43804</v>
      </c>
      <c r="J266" s="88"/>
      <c r="K266" s="88"/>
      <c r="L266" s="88"/>
      <c r="M266" s="88"/>
    </row>
    <row r="267" spans="1:13" ht="21" customHeight="1">
      <c r="A267" s="9"/>
      <c r="B267" s="9" t="s">
        <v>4</v>
      </c>
      <c r="C267" s="5"/>
      <c r="D267" s="5"/>
      <c r="E267" s="3"/>
      <c r="F267" s="6"/>
      <c r="G267" s="7"/>
      <c r="H267" s="8"/>
      <c r="I267" s="89" t="s">
        <v>58</v>
      </c>
      <c r="J267" s="89"/>
      <c r="K267" s="89"/>
      <c r="L267" s="89"/>
      <c r="M267" s="89"/>
    </row>
    <row r="268" spans="1:13" ht="21" customHeight="1">
      <c r="A268" s="3"/>
      <c r="B268" s="10"/>
      <c r="C268" s="5"/>
      <c r="D268" s="5"/>
      <c r="E268" s="5"/>
      <c r="F268" s="11"/>
      <c r="G268" s="5"/>
      <c r="H268" s="5"/>
      <c r="I268" s="5"/>
      <c r="J268" s="5"/>
      <c r="K268" s="5"/>
      <c r="L268" s="5"/>
      <c r="M268" s="5"/>
    </row>
    <row r="269" spans="1:13" ht="21" customHeight="1">
      <c r="A269" s="12" t="s">
        <v>51</v>
      </c>
      <c r="B269" s="90"/>
      <c r="C269" s="90"/>
      <c r="D269" s="13"/>
      <c r="E269" s="12" t="s">
        <v>51</v>
      </c>
      <c r="F269" s="14"/>
      <c r="G269" s="15"/>
      <c r="H269" s="15"/>
      <c r="I269" s="15"/>
      <c r="J269" s="15"/>
      <c r="K269" s="15"/>
      <c r="L269" s="15"/>
      <c r="M269" s="16"/>
    </row>
    <row r="270" spans="1:13" ht="21" customHeight="1">
      <c r="A270" s="17" t="s">
        <v>5</v>
      </c>
      <c r="B270" s="84"/>
      <c r="C270" s="84"/>
      <c r="D270" s="18"/>
      <c r="E270" s="19" t="s">
        <v>6</v>
      </c>
      <c r="F270" s="85"/>
      <c r="G270" s="85"/>
      <c r="H270" s="85"/>
      <c r="I270" s="85"/>
      <c r="J270" s="85"/>
      <c r="K270" s="85"/>
      <c r="L270" s="85"/>
      <c r="M270" s="85"/>
    </row>
    <row r="271" spans="1:13" ht="21" customHeight="1">
      <c r="A271" s="20" t="s">
        <v>7</v>
      </c>
      <c r="B271" s="84"/>
      <c r="C271" s="84"/>
      <c r="D271" s="18"/>
      <c r="E271" s="21" t="s">
        <v>8</v>
      </c>
      <c r="F271" s="84"/>
      <c r="G271" s="84"/>
      <c r="H271" s="84"/>
      <c r="I271" s="84"/>
      <c r="J271" s="84"/>
      <c r="K271" s="84"/>
      <c r="L271" s="84"/>
      <c r="M271" s="84"/>
    </row>
    <row r="272" spans="1:13" ht="21" customHeight="1">
      <c r="A272" s="22" t="s">
        <v>52</v>
      </c>
      <c r="B272" s="23"/>
      <c r="C272" s="24"/>
      <c r="D272" s="25"/>
      <c r="E272" s="22" t="s">
        <v>52</v>
      </c>
      <c r="F272" s="23"/>
      <c r="G272" s="26"/>
      <c r="H272" s="26"/>
      <c r="I272" s="26"/>
      <c r="J272" s="26"/>
      <c r="K272" s="26"/>
      <c r="L272" s="26"/>
      <c r="M272" s="26"/>
    </row>
    <row r="273" spans="1:13" ht="21" customHeight="1">
      <c r="A273" s="27"/>
      <c r="B273" s="84"/>
      <c r="C273" s="84"/>
      <c r="D273" s="18"/>
      <c r="E273" s="28"/>
      <c r="F273" s="85"/>
      <c r="G273" s="85"/>
      <c r="H273" s="85"/>
      <c r="I273" s="85"/>
      <c r="J273" s="85"/>
      <c r="K273" s="85"/>
      <c r="L273" s="85"/>
      <c r="M273" s="85"/>
    </row>
    <row r="274" spans="1:13" ht="21" customHeight="1">
      <c r="A274" s="29"/>
      <c r="B274" s="84"/>
      <c r="C274" s="84"/>
      <c r="D274" s="18"/>
      <c r="E274" s="30"/>
      <c r="F274" s="84"/>
      <c r="G274" s="84"/>
      <c r="H274" s="84"/>
      <c r="I274" s="84"/>
      <c r="J274" s="84"/>
      <c r="K274" s="84"/>
      <c r="L274" s="84"/>
      <c r="M274" s="84"/>
    </row>
    <row r="275" spans="1:13" ht="21" customHeight="1">
      <c r="A275" s="5"/>
      <c r="B275" s="5"/>
      <c r="C275" s="5"/>
      <c r="D275" s="5"/>
      <c r="E275" s="11"/>
      <c r="F275" s="11"/>
      <c r="G275" s="11"/>
      <c r="H275" s="11"/>
      <c r="I275" s="5"/>
      <c r="J275" s="5"/>
      <c r="K275" s="5"/>
      <c r="L275" s="31"/>
      <c r="M275" s="3"/>
    </row>
    <row r="276" spans="1:13" ht="21" customHeight="1">
      <c r="A276" s="9" t="s">
        <v>53</v>
      </c>
      <c r="B276" s="5"/>
      <c r="C276" s="5"/>
      <c r="D276" s="5"/>
      <c r="E276" s="32" t="s">
        <v>9</v>
      </c>
      <c r="F276" s="32" t="s">
        <v>10</v>
      </c>
      <c r="G276" s="32" t="s">
        <v>11</v>
      </c>
      <c r="H276" s="32" t="s">
        <v>12</v>
      </c>
      <c r="I276" s="32" t="s">
        <v>13</v>
      </c>
      <c r="J276" s="86" t="s">
        <v>14</v>
      </c>
      <c r="K276" s="86"/>
      <c r="L276" s="32" t="s">
        <v>15</v>
      </c>
      <c r="M276" s="32" t="s">
        <v>16</v>
      </c>
    </row>
    <row r="277" spans="1:13" ht="21" customHeight="1">
      <c r="A277" s="33" t="s">
        <v>17</v>
      </c>
      <c r="B277" s="34">
        <f>IF(B270&gt;"",B270,"")</f>
      </c>
      <c r="C277" s="34">
        <f>IF(F270&gt;"",F270,"")</f>
      </c>
      <c r="D277" s="34">
        <f>IF(D270&gt;"",D270&amp;" - "&amp;H270,"")</f>
      </c>
      <c r="E277" s="35"/>
      <c r="F277" s="35"/>
      <c r="G277" s="35"/>
      <c r="H277" s="35"/>
      <c r="I277" s="35"/>
      <c r="J277" s="36">
        <f>IF(ISBLANK(E277),"",COUNTIF(E277:I277,"&gt;=0"))</f>
      </c>
      <c r="K277" s="37">
        <f>IF(ISBLANK(E277),"",(IF(LEFT(E277,1)="-",1,0)+IF(LEFT(F277,1)="-",1,0)+IF(LEFT(G277,1)="-",1,0)+IF(LEFT(H277,1)="-",1,0)+IF(LEFT(I277,1)="-",1,0)))</f>
      </c>
      <c r="L277" s="38">
        <f aca="true" t="shared" si="12" ref="L277:M281">IF(J277=3,1,"")</f>
      </c>
      <c r="M277" s="39">
        <f t="shared" si="12"/>
      </c>
    </row>
    <row r="278" spans="1:13" ht="21" customHeight="1">
      <c r="A278" s="33" t="s">
        <v>18</v>
      </c>
      <c r="B278" s="34">
        <f>IF(B271&gt;"",B271,"")</f>
      </c>
      <c r="C278" s="34">
        <f>IF(F271&gt;"",F271,"")</f>
      </c>
      <c r="D278" s="34">
        <f>IF(D271&gt;"",D271&amp;" - "&amp;H271,"")</f>
      </c>
      <c r="E278" s="35"/>
      <c r="F278" s="35"/>
      <c r="G278" s="35"/>
      <c r="H278" s="35"/>
      <c r="I278" s="35"/>
      <c r="J278" s="36">
        <f>IF(ISBLANK(E278),"",COUNTIF(E278:I278,"&gt;=0"))</f>
      </c>
      <c r="K278" s="37">
        <f>IF(ISBLANK(E278),"",(IF(LEFT(E278,1)="-",1,0)+IF(LEFT(F278,1)="-",1,0)+IF(LEFT(G278,1)="-",1,0)+IF(LEFT(H278,1)="-",1,0)+IF(LEFT(I278,1)="-",1,0)))</f>
      </c>
      <c r="L278" s="38">
        <f t="shared" si="12"/>
      </c>
      <c r="M278" s="39">
        <f t="shared" si="12"/>
      </c>
    </row>
    <row r="279" spans="1:13" ht="21" customHeight="1">
      <c r="A279" s="40" t="s">
        <v>52</v>
      </c>
      <c r="B279" s="34">
        <f>IF(B273&gt;"",B273&amp;" / "&amp;B274,"")</f>
      </c>
      <c r="C279" s="34">
        <f>IF(F273&gt;"",F273&amp;" / "&amp;F274,"")</f>
      </c>
      <c r="D279" s="41"/>
      <c r="E279" s="42"/>
      <c r="F279" s="35"/>
      <c r="G279" s="35"/>
      <c r="H279" s="43"/>
      <c r="I279" s="43"/>
      <c r="J279" s="36">
        <f>IF(ISBLANK(E279),"",COUNTIF(E279:I279,"&gt;=0"))</f>
      </c>
      <c r="K279" s="37">
        <f>IF(ISBLANK(E279),"",(IF(LEFT(E279,1)="-",1,0)+IF(LEFT(F279,1)="-",1,0)+IF(LEFT(G279,1)="-",1,0)+IF(LEFT(H279,1)="-",1,0)+IF(LEFT(I279,1)="-",1,0)))</f>
      </c>
      <c r="L279" s="38">
        <f t="shared" si="12"/>
      </c>
      <c r="M279" s="39">
        <f t="shared" si="12"/>
      </c>
    </row>
    <row r="280" spans="1:13" ht="21" customHeight="1">
      <c r="A280" s="33" t="s">
        <v>19</v>
      </c>
      <c r="B280" s="34">
        <f>IF(B270&gt;"",B270,"")</f>
      </c>
      <c r="C280" s="34">
        <f>IF(F271&gt;"",F271,"")</f>
      </c>
      <c r="D280" s="44"/>
      <c r="E280" s="45"/>
      <c r="F280" s="46"/>
      <c r="G280" s="43"/>
      <c r="H280" s="35"/>
      <c r="I280" s="35"/>
      <c r="J280" s="36">
        <f>IF(ISBLANK(E280),"",COUNTIF(E280:I280,"&gt;=0"))</f>
      </c>
      <c r="K280" s="37">
        <f>IF(ISBLANK(E280),"",(IF(LEFT(E280,1)="-",1,0)+IF(LEFT(F280,1)="-",1,0)+IF(LEFT(G280,1)="-",1,0)+IF(LEFT(H280,1)="-",1,0)+IF(LEFT(I280,1)="-",1,0)))</f>
      </c>
      <c r="L280" s="38">
        <f t="shared" si="12"/>
      </c>
      <c r="M280" s="39">
        <f t="shared" si="12"/>
      </c>
    </row>
    <row r="281" spans="1:13" ht="21" customHeight="1" thickBot="1">
      <c r="A281" s="33" t="s">
        <v>20</v>
      </c>
      <c r="B281" s="34">
        <f>IF(B271&gt;"",B271,"")</f>
      </c>
      <c r="C281" s="34">
        <f>IF(F270&gt;"",F270,"")</f>
      </c>
      <c r="D281" s="44"/>
      <c r="E281" s="42"/>
      <c r="F281" s="35"/>
      <c r="G281" s="35"/>
      <c r="H281" s="35"/>
      <c r="I281" s="35"/>
      <c r="J281" s="36">
        <f>IF(ISBLANK(E281),"",COUNTIF(E281:I281,"&gt;=0"))</f>
      </c>
      <c r="K281" s="37">
        <f>IF(ISBLANK(E281),"",(IF(LEFT(E281,1)="-",1,0)+IF(LEFT(F281,1)="-",1,0)+IF(LEFT(G281,1)="-",1,0)+IF(LEFT(H281,1)="-",1,0)+IF(LEFT(I281,1)="-",1,0)))</f>
      </c>
      <c r="L281" s="38">
        <f t="shared" si="12"/>
      </c>
      <c r="M281" s="39">
        <f t="shared" si="12"/>
      </c>
    </row>
    <row r="282" spans="1:13" ht="21" customHeight="1" thickBot="1">
      <c r="A282" s="5"/>
      <c r="B282" s="5"/>
      <c r="C282" s="5"/>
      <c r="D282" s="5"/>
      <c r="E282" s="5"/>
      <c r="F282" s="5"/>
      <c r="G282" s="5"/>
      <c r="H282" s="47" t="s">
        <v>54</v>
      </c>
      <c r="I282" s="48"/>
      <c r="J282" s="49">
        <f>IF(ISBLANK(B270),"",SUM(J277:J281))</f>
      </c>
      <c r="K282" s="49">
        <f>IF(ISBLANK(F270),"",SUM(K277:K281))</f>
      </c>
      <c r="L282" s="50">
        <f>IF(ISBLANK(E277),"",SUM(L277:L281))</f>
      </c>
      <c r="M282" s="51">
        <f>IF(ISBLANK(E277),"",SUM(M277:M281))</f>
      </c>
    </row>
    <row r="283" spans="1:13" ht="2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21" customHeight="1">
      <c r="A284" s="52"/>
      <c r="B284" s="5" t="s">
        <v>56</v>
      </c>
      <c r="C284" s="5" t="s">
        <v>57</v>
      </c>
      <c r="D284" s="3"/>
      <c r="E284" s="5"/>
      <c r="F284" s="5"/>
      <c r="G284" s="3"/>
      <c r="H284" s="5"/>
      <c r="I284" s="3" t="s">
        <v>55</v>
      </c>
      <c r="J284" s="3"/>
      <c r="K284" s="5"/>
      <c r="L284" s="5"/>
      <c r="M284" s="5"/>
    </row>
    <row r="285" spans="1:13" ht="21" customHeight="1" thickBot="1">
      <c r="A285" s="53"/>
      <c r="B285" s="54">
        <f>B269</f>
        <v>0</v>
      </c>
      <c r="C285" s="5">
        <f>F269</f>
        <v>0</v>
      </c>
      <c r="D285" s="5"/>
      <c r="E285" s="5"/>
      <c r="F285" s="5"/>
      <c r="G285" s="5"/>
      <c r="H285" s="5"/>
      <c r="I285" s="87">
        <f>IF(L282=2,B269,IF(M282=2,F269,IF(L282=5,IF(M282=5,"tasan",""),"")))</f>
      </c>
      <c r="J285" s="87"/>
      <c r="K285" s="87"/>
      <c r="L285" s="87"/>
      <c r="M285" s="87"/>
    </row>
    <row r="286" spans="1:13" ht="21" customHeight="1">
      <c r="A286" s="55"/>
      <c r="B286" s="55"/>
      <c r="C286" s="55"/>
      <c r="D286" s="55"/>
      <c r="E286" s="55"/>
      <c r="F286" s="55"/>
      <c r="G286" s="55"/>
      <c r="H286" s="55"/>
      <c r="I286" s="56"/>
      <c r="J286" s="56"/>
      <c r="K286" s="56"/>
      <c r="L286" s="56"/>
      <c r="M286" s="56"/>
    </row>
    <row r="288" spans="1:13" ht="21" customHeight="1">
      <c r="A288" s="3">
        <f>1+A266</f>
        <v>14</v>
      </c>
      <c r="B288" s="4" t="s">
        <v>3</v>
      </c>
      <c r="C288" s="5"/>
      <c r="D288" s="5"/>
      <c r="E288" s="3"/>
      <c r="F288" s="6" t="s">
        <v>50</v>
      </c>
      <c r="G288" s="7"/>
      <c r="H288" s="8"/>
      <c r="I288" s="88">
        <v>43804</v>
      </c>
      <c r="J288" s="88"/>
      <c r="K288" s="88"/>
      <c r="L288" s="88"/>
      <c r="M288" s="88"/>
    </row>
    <row r="289" spans="1:13" ht="21" customHeight="1">
      <c r="A289" s="9"/>
      <c r="B289" s="9" t="s">
        <v>4</v>
      </c>
      <c r="C289" s="5"/>
      <c r="D289" s="5"/>
      <c r="E289" s="3"/>
      <c r="F289" s="6"/>
      <c r="G289" s="7"/>
      <c r="H289" s="8"/>
      <c r="I289" s="89" t="s">
        <v>58</v>
      </c>
      <c r="J289" s="89"/>
      <c r="K289" s="89"/>
      <c r="L289" s="89"/>
      <c r="M289" s="89"/>
    </row>
    <row r="290" spans="1:13" ht="21" customHeight="1">
      <c r="A290" s="3"/>
      <c r="B290" s="10"/>
      <c r="C290" s="5"/>
      <c r="D290" s="5"/>
      <c r="E290" s="5"/>
      <c r="F290" s="11"/>
      <c r="G290" s="5"/>
      <c r="H290" s="5"/>
      <c r="I290" s="5"/>
      <c r="J290" s="5"/>
      <c r="K290" s="5"/>
      <c r="L290" s="5"/>
      <c r="M290" s="5"/>
    </row>
    <row r="291" spans="1:13" ht="21" customHeight="1">
      <c r="A291" s="12" t="s">
        <v>51</v>
      </c>
      <c r="B291" s="90"/>
      <c r="C291" s="90"/>
      <c r="D291" s="13"/>
      <c r="E291" s="12" t="s">
        <v>51</v>
      </c>
      <c r="F291" s="14"/>
      <c r="G291" s="15"/>
      <c r="H291" s="15"/>
      <c r="I291" s="15"/>
      <c r="J291" s="15"/>
      <c r="K291" s="15"/>
      <c r="L291" s="15"/>
      <c r="M291" s="16"/>
    </row>
    <row r="292" spans="1:13" ht="21" customHeight="1">
      <c r="A292" s="17" t="s">
        <v>5</v>
      </c>
      <c r="B292" s="84"/>
      <c r="C292" s="84"/>
      <c r="D292" s="18"/>
      <c r="E292" s="19" t="s">
        <v>6</v>
      </c>
      <c r="F292" s="85"/>
      <c r="G292" s="85"/>
      <c r="H292" s="85"/>
      <c r="I292" s="85"/>
      <c r="J292" s="85"/>
      <c r="K292" s="85"/>
      <c r="L292" s="85"/>
      <c r="M292" s="85"/>
    </row>
    <row r="293" spans="1:13" ht="21" customHeight="1">
      <c r="A293" s="20" t="s">
        <v>7</v>
      </c>
      <c r="B293" s="84"/>
      <c r="C293" s="84"/>
      <c r="D293" s="18"/>
      <c r="E293" s="21" t="s">
        <v>8</v>
      </c>
      <c r="F293" s="84"/>
      <c r="G293" s="84"/>
      <c r="H293" s="84"/>
      <c r="I293" s="84"/>
      <c r="J293" s="84"/>
      <c r="K293" s="84"/>
      <c r="L293" s="84"/>
      <c r="M293" s="84"/>
    </row>
    <row r="294" spans="1:13" ht="21" customHeight="1">
      <c r="A294" s="22" t="s">
        <v>52</v>
      </c>
      <c r="B294" s="23"/>
      <c r="C294" s="24"/>
      <c r="D294" s="25"/>
      <c r="E294" s="22" t="s">
        <v>52</v>
      </c>
      <c r="F294" s="23"/>
      <c r="G294" s="26"/>
      <c r="H294" s="26"/>
      <c r="I294" s="26"/>
      <c r="J294" s="26"/>
      <c r="K294" s="26"/>
      <c r="L294" s="26"/>
      <c r="M294" s="26"/>
    </row>
    <row r="295" spans="1:13" ht="21" customHeight="1">
      <c r="A295" s="27"/>
      <c r="B295" s="84"/>
      <c r="C295" s="84"/>
      <c r="D295" s="18"/>
      <c r="E295" s="28"/>
      <c r="F295" s="85"/>
      <c r="G295" s="85"/>
      <c r="H295" s="85"/>
      <c r="I295" s="85"/>
      <c r="J295" s="85"/>
      <c r="K295" s="85"/>
      <c r="L295" s="85"/>
      <c r="M295" s="85"/>
    </row>
    <row r="296" spans="1:13" ht="21" customHeight="1">
      <c r="A296" s="29"/>
      <c r="B296" s="84"/>
      <c r="C296" s="84"/>
      <c r="D296" s="18"/>
      <c r="E296" s="30"/>
      <c r="F296" s="84"/>
      <c r="G296" s="84"/>
      <c r="H296" s="84"/>
      <c r="I296" s="84"/>
      <c r="J296" s="84"/>
      <c r="K296" s="84"/>
      <c r="L296" s="84"/>
      <c r="M296" s="84"/>
    </row>
    <row r="297" spans="1:13" ht="21" customHeight="1">
      <c r="A297" s="5"/>
      <c r="B297" s="5"/>
      <c r="C297" s="5"/>
      <c r="D297" s="5"/>
      <c r="E297" s="11"/>
      <c r="F297" s="11"/>
      <c r="G297" s="11"/>
      <c r="H297" s="11"/>
      <c r="I297" s="5"/>
      <c r="J297" s="5"/>
      <c r="K297" s="5"/>
      <c r="L297" s="31"/>
      <c r="M297" s="3"/>
    </row>
    <row r="298" spans="1:13" ht="21" customHeight="1">
      <c r="A298" s="9" t="s">
        <v>53</v>
      </c>
      <c r="B298" s="5"/>
      <c r="C298" s="5"/>
      <c r="D298" s="5"/>
      <c r="E298" s="32" t="s">
        <v>9</v>
      </c>
      <c r="F298" s="32" t="s">
        <v>10</v>
      </c>
      <c r="G298" s="32" t="s">
        <v>11</v>
      </c>
      <c r="H298" s="32" t="s">
        <v>12</v>
      </c>
      <c r="I298" s="32" t="s">
        <v>13</v>
      </c>
      <c r="J298" s="86" t="s">
        <v>14</v>
      </c>
      <c r="K298" s="86"/>
      <c r="L298" s="32" t="s">
        <v>15</v>
      </c>
      <c r="M298" s="32" t="s">
        <v>16</v>
      </c>
    </row>
    <row r="299" spans="1:13" ht="21" customHeight="1">
      <c r="A299" s="33" t="s">
        <v>17</v>
      </c>
      <c r="B299" s="34">
        <f>IF(B292&gt;"",B292,"")</f>
      </c>
      <c r="C299" s="34">
        <f>IF(F292&gt;"",F292,"")</f>
      </c>
      <c r="D299" s="34">
        <f>IF(D292&gt;"",D292&amp;" - "&amp;H292,"")</f>
      </c>
      <c r="E299" s="35"/>
      <c r="F299" s="35"/>
      <c r="G299" s="35"/>
      <c r="H299" s="35"/>
      <c r="I299" s="35"/>
      <c r="J299" s="36">
        <f>IF(ISBLANK(E299),"",COUNTIF(E299:I299,"&gt;=0"))</f>
      </c>
      <c r="K299" s="37">
        <f>IF(ISBLANK(E299),"",(IF(LEFT(E299,1)="-",1,0)+IF(LEFT(F299,1)="-",1,0)+IF(LEFT(G299,1)="-",1,0)+IF(LEFT(H299,1)="-",1,0)+IF(LEFT(I299,1)="-",1,0)))</f>
      </c>
      <c r="L299" s="38">
        <f aca="true" t="shared" si="13" ref="L299:M303">IF(J299=3,1,"")</f>
      </c>
      <c r="M299" s="39">
        <f t="shared" si="13"/>
      </c>
    </row>
    <row r="300" spans="1:13" ht="21" customHeight="1">
      <c r="A300" s="33" t="s">
        <v>18</v>
      </c>
      <c r="B300" s="34">
        <f>IF(B293&gt;"",B293,"")</f>
      </c>
      <c r="C300" s="34">
        <f>IF(F293&gt;"",F293,"")</f>
      </c>
      <c r="D300" s="34">
        <f>IF(D293&gt;"",D293&amp;" - "&amp;H293,"")</f>
      </c>
      <c r="E300" s="35"/>
      <c r="F300" s="35"/>
      <c r="G300" s="35"/>
      <c r="H300" s="35"/>
      <c r="I300" s="35"/>
      <c r="J300" s="36">
        <f>IF(ISBLANK(E300),"",COUNTIF(E300:I300,"&gt;=0"))</f>
      </c>
      <c r="K300" s="37">
        <f>IF(ISBLANK(E300),"",(IF(LEFT(E300,1)="-",1,0)+IF(LEFT(F300,1)="-",1,0)+IF(LEFT(G300,1)="-",1,0)+IF(LEFT(H300,1)="-",1,0)+IF(LEFT(I300,1)="-",1,0)))</f>
      </c>
      <c r="L300" s="38">
        <f t="shared" si="13"/>
      </c>
      <c r="M300" s="39">
        <f t="shared" si="13"/>
      </c>
    </row>
    <row r="301" spans="1:13" ht="21" customHeight="1">
      <c r="A301" s="40" t="s">
        <v>52</v>
      </c>
      <c r="B301" s="34">
        <f>IF(B295&gt;"",B295&amp;" / "&amp;B296,"")</f>
      </c>
      <c r="C301" s="34">
        <f>IF(F295&gt;"",F295&amp;" / "&amp;F296,"")</f>
      </c>
      <c r="D301" s="41"/>
      <c r="E301" s="42"/>
      <c r="F301" s="35"/>
      <c r="G301" s="35"/>
      <c r="H301" s="43"/>
      <c r="I301" s="43"/>
      <c r="J301" s="36">
        <f>IF(ISBLANK(E301),"",COUNTIF(E301:I301,"&gt;=0"))</f>
      </c>
      <c r="K301" s="37">
        <f>IF(ISBLANK(E301),"",(IF(LEFT(E301,1)="-",1,0)+IF(LEFT(F301,1)="-",1,0)+IF(LEFT(G301,1)="-",1,0)+IF(LEFT(H301,1)="-",1,0)+IF(LEFT(I301,1)="-",1,0)))</f>
      </c>
      <c r="L301" s="38">
        <f t="shared" si="13"/>
      </c>
      <c r="M301" s="39">
        <f t="shared" si="13"/>
      </c>
    </row>
    <row r="302" spans="1:13" ht="21" customHeight="1">
      <c r="A302" s="33" t="s">
        <v>19</v>
      </c>
      <c r="B302" s="34">
        <f>IF(B292&gt;"",B292,"")</f>
      </c>
      <c r="C302" s="34">
        <f>IF(F293&gt;"",F293,"")</f>
      </c>
      <c r="D302" s="44"/>
      <c r="E302" s="45"/>
      <c r="F302" s="46"/>
      <c r="G302" s="43"/>
      <c r="H302" s="35"/>
      <c r="I302" s="35"/>
      <c r="J302" s="36">
        <f>IF(ISBLANK(E302),"",COUNTIF(E302:I302,"&gt;=0"))</f>
      </c>
      <c r="K302" s="37">
        <f>IF(ISBLANK(E302),"",(IF(LEFT(E302,1)="-",1,0)+IF(LEFT(F302,1)="-",1,0)+IF(LEFT(G302,1)="-",1,0)+IF(LEFT(H302,1)="-",1,0)+IF(LEFT(I302,1)="-",1,0)))</f>
      </c>
      <c r="L302" s="38">
        <f t="shared" si="13"/>
      </c>
      <c r="M302" s="39">
        <f t="shared" si="13"/>
      </c>
    </row>
    <row r="303" spans="1:13" ht="21" customHeight="1" thickBot="1">
      <c r="A303" s="33" t="s">
        <v>20</v>
      </c>
      <c r="B303" s="34">
        <f>IF(B293&gt;"",B293,"")</f>
      </c>
      <c r="C303" s="34">
        <f>IF(F292&gt;"",F292,"")</f>
      </c>
      <c r="D303" s="44"/>
      <c r="E303" s="42"/>
      <c r="F303" s="35"/>
      <c r="G303" s="35"/>
      <c r="H303" s="35"/>
      <c r="I303" s="35"/>
      <c r="J303" s="36">
        <f>IF(ISBLANK(E303),"",COUNTIF(E303:I303,"&gt;=0"))</f>
      </c>
      <c r="K303" s="37">
        <f>IF(ISBLANK(E303),"",(IF(LEFT(E303,1)="-",1,0)+IF(LEFT(F303,1)="-",1,0)+IF(LEFT(G303,1)="-",1,0)+IF(LEFT(H303,1)="-",1,0)+IF(LEFT(I303,1)="-",1,0)))</f>
      </c>
      <c r="L303" s="38">
        <f t="shared" si="13"/>
      </c>
      <c r="M303" s="39">
        <f t="shared" si="13"/>
      </c>
    </row>
    <row r="304" spans="1:13" ht="21" customHeight="1" thickBot="1">
      <c r="A304" s="5"/>
      <c r="B304" s="5"/>
      <c r="C304" s="5"/>
      <c r="D304" s="5"/>
      <c r="E304" s="5"/>
      <c r="F304" s="5"/>
      <c r="G304" s="5"/>
      <c r="H304" s="47" t="s">
        <v>54</v>
      </c>
      <c r="I304" s="48"/>
      <c r="J304" s="49">
        <f>IF(ISBLANK(B292),"",SUM(J299:J303))</f>
      </c>
      <c r="K304" s="49">
        <f>IF(ISBLANK(F292),"",SUM(K299:K303))</f>
      </c>
      <c r="L304" s="50">
        <f>IF(ISBLANK(E299),"",SUM(L299:L303))</f>
      </c>
      <c r="M304" s="51">
        <f>IF(ISBLANK(E299),"",SUM(M299:M303))</f>
      </c>
    </row>
    <row r="305" spans="1:13" ht="21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21" customHeight="1">
      <c r="A306" s="52"/>
      <c r="B306" s="5" t="s">
        <v>56</v>
      </c>
      <c r="C306" s="5" t="s">
        <v>57</v>
      </c>
      <c r="D306" s="3"/>
      <c r="E306" s="5"/>
      <c r="F306" s="5"/>
      <c r="G306" s="3"/>
      <c r="H306" s="5"/>
      <c r="I306" s="3" t="s">
        <v>55</v>
      </c>
      <c r="J306" s="3"/>
      <c r="K306" s="5"/>
      <c r="L306" s="5"/>
      <c r="M306" s="5"/>
    </row>
    <row r="307" spans="1:13" ht="21" customHeight="1" thickBot="1">
      <c r="A307" s="53"/>
      <c r="B307" s="54">
        <f>B291</f>
        <v>0</v>
      </c>
      <c r="C307" s="5">
        <f>F291</f>
        <v>0</v>
      </c>
      <c r="D307" s="5"/>
      <c r="E307" s="5"/>
      <c r="F307" s="5"/>
      <c r="G307" s="5"/>
      <c r="H307" s="5"/>
      <c r="I307" s="87">
        <f>IF(L304=2,B291,IF(M304=2,F291,IF(L304=5,IF(M304=5,"tasan",""),"")))</f>
      </c>
      <c r="J307" s="87"/>
      <c r="K307" s="87"/>
      <c r="L307" s="87"/>
      <c r="M307" s="87"/>
    </row>
    <row r="308" spans="1:13" ht="21" customHeight="1">
      <c r="A308" s="55"/>
      <c r="B308" s="55"/>
      <c r="C308" s="55"/>
      <c r="D308" s="55"/>
      <c r="E308" s="55"/>
      <c r="F308" s="55"/>
      <c r="G308" s="55"/>
      <c r="H308" s="55"/>
      <c r="I308" s="56"/>
      <c r="J308" s="56"/>
      <c r="K308" s="56"/>
      <c r="L308" s="56"/>
      <c r="M308" s="56"/>
    </row>
    <row r="310" spans="1:13" ht="21" customHeight="1">
      <c r="A310" s="3">
        <f>1+A288</f>
        <v>15</v>
      </c>
      <c r="B310" s="4" t="s">
        <v>3</v>
      </c>
      <c r="C310" s="5"/>
      <c r="D310" s="5"/>
      <c r="E310" s="3"/>
      <c r="F310" s="6" t="s">
        <v>50</v>
      </c>
      <c r="G310" s="7"/>
      <c r="H310" s="8"/>
      <c r="I310" s="88">
        <v>43804</v>
      </c>
      <c r="J310" s="88"/>
      <c r="K310" s="88"/>
      <c r="L310" s="88"/>
      <c r="M310" s="88"/>
    </row>
    <row r="311" spans="1:13" ht="21" customHeight="1">
      <c r="A311" s="9"/>
      <c r="B311" s="9" t="s">
        <v>4</v>
      </c>
      <c r="C311" s="5"/>
      <c r="D311" s="5"/>
      <c r="E311" s="3"/>
      <c r="F311" s="6"/>
      <c r="G311" s="7"/>
      <c r="H311" s="8"/>
      <c r="I311" s="89" t="s">
        <v>58</v>
      </c>
      <c r="J311" s="89"/>
      <c r="K311" s="89"/>
      <c r="L311" s="89"/>
      <c r="M311" s="89"/>
    </row>
    <row r="312" spans="1:13" ht="21" customHeight="1">
      <c r="A312" s="3"/>
      <c r="B312" s="10"/>
      <c r="C312" s="5"/>
      <c r="D312" s="5"/>
      <c r="E312" s="5"/>
      <c r="F312" s="11"/>
      <c r="G312" s="5"/>
      <c r="H312" s="5"/>
      <c r="I312" s="5"/>
      <c r="J312" s="5"/>
      <c r="K312" s="5"/>
      <c r="L312" s="5"/>
      <c r="M312" s="5"/>
    </row>
    <row r="313" spans="1:13" ht="21" customHeight="1">
      <c r="A313" s="12" t="s">
        <v>51</v>
      </c>
      <c r="B313" s="90" t="s">
        <v>169</v>
      </c>
      <c r="C313" s="90"/>
      <c r="D313" s="13"/>
      <c r="E313" s="12" t="s">
        <v>51</v>
      </c>
      <c r="F313" s="14" t="s">
        <v>2</v>
      </c>
      <c r="G313" s="15"/>
      <c r="H313" s="15"/>
      <c r="I313" s="15"/>
      <c r="J313" s="15"/>
      <c r="K313" s="15"/>
      <c r="L313" s="15"/>
      <c r="M313" s="16"/>
    </row>
    <row r="314" spans="1:13" ht="21" customHeight="1">
      <c r="A314" s="17" t="s">
        <v>5</v>
      </c>
      <c r="B314" s="84"/>
      <c r="C314" s="84"/>
      <c r="D314" s="18"/>
      <c r="E314" s="19" t="s">
        <v>6</v>
      </c>
      <c r="F314" s="85"/>
      <c r="G314" s="85"/>
      <c r="H314" s="85"/>
      <c r="I314" s="85"/>
      <c r="J314" s="85"/>
      <c r="K314" s="85"/>
      <c r="L314" s="85"/>
      <c r="M314" s="85"/>
    </row>
    <row r="315" spans="1:13" ht="21" customHeight="1">
      <c r="A315" s="20" t="s">
        <v>7</v>
      </c>
      <c r="B315" s="84"/>
      <c r="C315" s="84"/>
      <c r="D315" s="18"/>
      <c r="E315" s="21" t="s">
        <v>8</v>
      </c>
      <c r="F315" s="84"/>
      <c r="G315" s="84"/>
      <c r="H315" s="84"/>
      <c r="I315" s="84"/>
      <c r="J315" s="84"/>
      <c r="K315" s="84"/>
      <c r="L315" s="84"/>
      <c r="M315" s="84"/>
    </row>
    <row r="316" spans="1:13" ht="21" customHeight="1">
      <c r="A316" s="22" t="s">
        <v>52</v>
      </c>
      <c r="B316" s="23"/>
      <c r="C316" s="24"/>
      <c r="D316" s="25"/>
      <c r="E316" s="22" t="s">
        <v>52</v>
      </c>
      <c r="F316" s="23"/>
      <c r="G316" s="26"/>
      <c r="H316" s="26"/>
      <c r="I316" s="26"/>
      <c r="J316" s="26"/>
      <c r="K316" s="26"/>
      <c r="L316" s="26"/>
      <c r="M316" s="26"/>
    </row>
    <row r="317" spans="1:13" ht="21" customHeight="1">
      <c r="A317" s="27"/>
      <c r="B317" s="84"/>
      <c r="C317" s="84"/>
      <c r="D317" s="18"/>
      <c r="E317" s="28"/>
      <c r="F317" s="85"/>
      <c r="G317" s="85"/>
      <c r="H317" s="85"/>
      <c r="I317" s="85"/>
      <c r="J317" s="85"/>
      <c r="K317" s="85"/>
      <c r="L317" s="85"/>
      <c r="M317" s="85"/>
    </row>
    <row r="318" spans="1:13" ht="21" customHeight="1">
      <c r="A318" s="29"/>
      <c r="B318" s="84"/>
      <c r="C318" s="84"/>
      <c r="D318" s="18"/>
      <c r="E318" s="30"/>
      <c r="F318" s="84"/>
      <c r="G318" s="84"/>
      <c r="H318" s="84"/>
      <c r="I318" s="84"/>
      <c r="J318" s="84"/>
      <c r="K318" s="84"/>
      <c r="L318" s="84"/>
      <c r="M318" s="84"/>
    </row>
    <row r="319" spans="1:13" ht="21" customHeight="1">
      <c r="A319" s="5"/>
      <c r="B319" s="5"/>
      <c r="C319" s="5"/>
      <c r="D319" s="5"/>
      <c r="E319" s="11"/>
      <c r="F319" s="11"/>
      <c r="G319" s="11"/>
      <c r="H319" s="11"/>
      <c r="I319" s="5"/>
      <c r="J319" s="5"/>
      <c r="K319" s="5"/>
      <c r="L319" s="31"/>
      <c r="M319" s="3"/>
    </row>
    <row r="320" spans="1:13" ht="21" customHeight="1">
      <c r="A320" s="9" t="s">
        <v>53</v>
      </c>
      <c r="B320" s="5"/>
      <c r="C320" s="5"/>
      <c r="D320" s="5"/>
      <c r="E320" s="32" t="s">
        <v>9</v>
      </c>
      <c r="F320" s="32" t="s">
        <v>10</v>
      </c>
      <c r="G320" s="32" t="s">
        <v>11</v>
      </c>
      <c r="H320" s="32" t="s">
        <v>12</v>
      </c>
      <c r="I320" s="32" t="s">
        <v>13</v>
      </c>
      <c r="J320" s="86" t="s">
        <v>14</v>
      </c>
      <c r="K320" s="86"/>
      <c r="L320" s="32" t="s">
        <v>15</v>
      </c>
      <c r="M320" s="32" t="s">
        <v>16</v>
      </c>
    </row>
    <row r="321" spans="1:13" ht="21" customHeight="1">
      <c r="A321" s="33" t="s">
        <v>17</v>
      </c>
      <c r="B321" s="34">
        <f>IF(B314&gt;"",B314,"")</f>
      </c>
      <c r="C321" s="34">
        <f>IF(F314&gt;"",F314,"")</f>
      </c>
      <c r="D321" s="34">
        <f>IF(D314&gt;"",D314&amp;" - "&amp;H314,"")</f>
      </c>
      <c r="E321" s="35"/>
      <c r="F321" s="35"/>
      <c r="G321" s="35"/>
      <c r="H321" s="35"/>
      <c r="I321" s="35"/>
      <c r="J321" s="36">
        <f>IF(ISBLANK(E321),"",COUNTIF(E321:I321,"&gt;=0"))</f>
      </c>
      <c r="K321" s="37">
        <f>IF(ISBLANK(E321),"",(IF(LEFT(E321,1)="-",1,0)+IF(LEFT(F321,1)="-",1,0)+IF(LEFT(G321,1)="-",1,0)+IF(LEFT(H321,1)="-",1,0)+IF(LEFT(I321,1)="-",1,0)))</f>
      </c>
      <c r="L321" s="38">
        <f aca="true" t="shared" si="14" ref="L321:M325">IF(J321=3,1,"")</f>
      </c>
      <c r="M321" s="39">
        <f t="shared" si="14"/>
      </c>
    </row>
    <row r="322" spans="1:13" ht="21" customHeight="1">
      <c r="A322" s="33" t="s">
        <v>18</v>
      </c>
      <c r="B322" s="34">
        <f>IF(B315&gt;"",B315,"")</f>
      </c>
      <c r="C322" s="34">
        <f>IF(F315&gt;"",F315,"")</f>
      </c>
      <c r="D322" s="34">
        <f>IF(D315&gt;"",D315&amp;" - "&amp;H315,"")</f>
      </c>
      <c r="E322" s="35"/>
      <c r="F322" s="35"/>
      <c r="G322" s="35"/>
      <c r="H322" s="35"/>
      <c r="I322" s="35"/>
      <c r="J322" s="36">
        <f>IF(ISBLANK(E322),"",COUNTIF(E322:I322,"&gt;=0"))</f>
      </c>
      <c r="K322" s="37">
        <f>IF(ISBLANK(E322),"",(IF(LEFT(E322,1)="-",1,0)+IF(LEFT(F322,1)="-",1,0)+IF(LEFT(G322,1)="-",1,0)+IF(LEFT(H322,1)="-",1,0)+IF(LEFT(I322,1)="-",1,0)))</f>
      </c>
      <c r="L322" s="38">
        <f t="shared" si="14"/>
      </c>
      <c r="M322" s="39">
        <f t="shared" si="14"/>
      </c>
    </row>
    <row r="323" spans="1:13" ht="21" customHeight="1">
      <c r="A323" s="40" t="s">
        <v>52</v>
      </c>
      <c r="B323" s="34">
        <f>IF(B317&gt;"",B317&amp;" / "&amp;B318,"")</f>
      </c>
      <c r="C323" s="34">
        <f>IF(F317&gt;"",F317&amp;" / "&amp;F318,"")</f>
      </c>
      <c r="D323" s="41"/>
      <c r="E323" s="42"/>
      <c r="F323" s="35"/>
      <c r="G323" s="35"/>
      <c r="H323" s="43"/>
      <c r="I323" s="43"/>
      <c r="J323" s="36">
        <f>IF(ISBLANK(E323),"",COUNTIF(E323:I323,"&gt;=0"))</f>
      </c>
      <c r="K323" s="37">
        <f>IF(ISBLANK(E323),"",(IF(LEFT(E323,1)="-",1,0)+IF(LEFT(F323,1)="-",1,0)+IF(LEFT(G323,1)="-",1,0)+IF(LEFT(H323,1)="-",1,0)+IF(LEFT(I323,1)="-",1,0)))</f>
      </c>
      <c r="L323" s="38">
        <f t="shared" si="14"/>
      </c>
      <c r="M323" s="39">
        <f t="shared" si="14"/>
      </c>
    </row>
    <row r="324" spans="1:13" ht="21" customHeight="1">
      <c r="A324" s="33" t="s">
        <v>19</v>
      </c>
      <c r="B324" s="34">
        <f>IF(B314&gt;"",B314,"")</f>
      </c>
      <c r="C324" s="34">
        <f>IF(F315&gt;"",F315,"")</f>
      </c>
      <c r="D324" s="44"/>
      <c r="E324" s="45"/>
      <c r="F324" s="46"/>
      <c r="G324" s="43"/>
      <c r="H324" s="35"/>
      <c r="I324" s="35"/>
      <c r="J324" s="36">
        <f>IF(ISBLANK(E324),"",COUNTIF(E324:I324,"&gt;=0"))</f>
      </c>
      <c r="K324" s="37">
        <f>IF(ISBLANK(E324),"",(IF(LEFT(E324,1)="-",1,0)+IF(LEFT(F324,1)="-",1,0)+IF(LEFT(G324,1)="-",1,0)+IF(LEFT(H324,1)="-",1,0)+IF(LEFT(I324,1)="-",1,0)))</f>
      </c>
      <c r="L324" s="38">
        <f t="shared" si="14"/>
      </c>
      <c r="M324" s="39">
        <f t="shared" si="14"/>
      </c>
    </row>
    <row r="325" spans="1:13" ht="21" customHeight="1" thickBot="1">
      <c r="A325" s="33" t="s">
        <v>20</v>
      </c>
      <c r="B325" s="34">
        <f>IF(B315&gt;"",B315,"")</f>
      </c>
      <c r="C325" s="34">
        <f>IF(F314&gt;"",F314,"")</f>
      </c>
      <c r="D325" s="44"/>
      <c r="E325" s="42"/>
      <c r="F325" s="35"/>
      <c r="G325" s="35"/>
      <c r="H325" s="35"/>
      <c r="I325" s="35"/>
      <c r="J325" s="36">
        <f>IF(ISBLANK(E325),"",COUNTIF(E325:I325,"&gt;=0"))</f>
      </c>
      <c r="K325" s="37">
        <f>IF(ISBLANK(E325),"",(IF(LEFT(E325,1)="-",1,0)+IF(LEFT(F325,1)="-",1,0)+IF(LEFT(G325,1)="-",1,0)+IF(LEFT(H325,1)="-",1,0)+IF(LEFT(I325,1)="-",1,0)))</f>
      </c>
      <c r="L325" s="38">
        <f t="shared" si="14"/>
      </c>
      <c r="M325" s="39">
        <f t="shared" si="14"/>
      </c>
    </row>
    <row r="326" spans="1:13" ht="21" customHeight="1" thickBot="1">
      <c r="A326" s="5"/>
      <c r="B326" s="5"/>
      <c r="C326" s="5"/>
      <c r="D326" s="5"/>
      <c r="E326" s="5"/>
      <c r="F326" s="5"/>
      <c r="G326" s="5"/>
      <c r="H326" s="47" t="s">
        <v>54</v>
      </c>
      <c r="I326" s="48"/>
      <c r="J326" s="49">
        <f>IF(ISBLANK(B314),"",SUM(J321:J325))</f>
      </c>
      <c r="K326" s="49">
        <f>IF(ISBLANK(F314),"",SUM(K321:K325))</f>
      </c>
      <c r="L326" s="50">
        <f>IF(ISBLANK(E321),"",SUM(L321:L325))</f>
      </c>
      <c r="M326" s="51">
        <f>IF(ISBLANK(E321),"",SUM(M321:M325))</f>
      </c>
    </row>
    <row r="327" spans="1:13" ht="21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21" customHeight="1">
      <c r="A328" s="52"/>
      <c r="B328" s="5" t="s">
        <v>56</v>
      </c>
      <c r="C328" s="5" t="s">
        <v>57</v>
      </c>
      <c r="D328" s="3"/>
      <c r="E328" s="5"/>
      <c r="F328" s="5"/>
      <c r="G328" s="3"/>
      <c r="H328" s="5"/>
      <c r="I328" s="3" t="s">
        <v>55</v>
      </c>
      <c r="J328" s="3"/>
      <c r="K328" s="5"/>
      <c r="L328" s="5"/>
      <c r="M328" s="5"/>
    </row>
    <row r="329" spans="1:13" ht="21" customHeight="1" thickBot="1">
      <c r="A329" s="53"/>
      <c r="B329" s="54" t="str">
        <f>B313</f>
        <v>EST1</v>
      </c>
      <c r="C329" s="5" t="str">
        <f>F313</f>
        <v>JPN2</v>
      </c>
      <c r="D329" s="5"/>
      <c r="E329" s="5"/>
      <c r="F329" s="5"/>
      <c r="G329" s="5"/>
      <c r="H329" s="5"/>
      <c r="I329" s="87">
        <f>IF(L326=2,B313,IF(M326=2,F313,IF(L326=5,IF(M326=5,"tasan",""),"")))</f>
      </c>
      <c r="J329" s="87"/>
      <c r="K329" s="87"/>
      <c r="L329" s="87"/>
      <c r="M329" s="87"/>
    </row>
    <row r="330" spans="1:13" ht="21" customHeight="1">
      <c r="A330" s="55"/>
      <c r="B330" s="55"/>
      <c r="C330" s="55"/>
      <c r="D330" s="55"/>
      <c r="E330" s="55"/>
      <c r="F330" s="55"/>
      <c r="G330" s="55"/>
      <c r="H330" s="55"/>
      <c r="I330" s="56"/>
      <c r="J330" s="56"/>
      <c r="K330" s="56"/>
      <c r="L330" s="56"/>
      <c r="M330" s="56"/>
    </row>
    <row r="332" spans="1:13" ht="21" customHeight="1">
      <c r="A332" s="3">
        <f>1+A310</f>
        <v>16</v>
      </c>
      <c r="B332" s="4" t="s">
        <v>3</v>
      </c>
      <c r="C332" s="5"/>
      <c r="D332" s="5"/>
      <c r="E332" s="3"/>
      <c r="F332" s="6" t="s">
        <v>50</v>
      </c>
      <c r="G332" s="7"/>
      <c r="H332" s="8"/>
      <c r="I332" s="88">
        <v>43804</v>
      </c>
      <c r="J332" s="88"/>
      <c r="K332" s="88"/>
      <c r="L332" s="88"/>
      <c r="M332" s="88"/>
    </row>
    <row r="333" spans="1:13" ht="21" customHeight="1">
      <c r="A333" s="9"/>
      <c r="B333" s="9" t="s">
        <v>4</v>
      </c>
      <c r="C333" s="5"/>
      <c r="D333" s="5"/>
      <c r="E333" s="3"/>
      <c r="F333" s="6"/>
      <c r="G333" s="7"/>
      <c r="H333" s="8"/>
      <c r="I333" s="89" t="s">
        <v>58</v>
      </c>
      <c r="J333" s="89"/>
      <c r="K333" s="89"/>
      <c r="L333" s="89"/>
      <c r="M333" s="89"/>
    </row>
    <row r="334" spans="1:13" ht="21" customHeight="1">
      <c r="A334" s="3"/>
      <c r="B334" s="10"/>
      <c r="C334" s="5"/>
      <c r="D334" s="5"/>
      <c r="E334" s="5"/>
      <c r="F334" s="11"/>
      <c r="G334" s="5"/>
      <c r="H334" s="5"/>
      <c r="I334" s="5"/>
      <c r="J334" s="5"/>
      <c r="K334" s="5"/>
      <c r="L334" s="5"/>
      <c r="M334" s="5"/>
    </row>
    <row r="335" spans="1:13" ht="21" customHeight="1">
      <c r="A335" s="12" t="s">
        <v>51</v>
      </c>
      <c r="B335" s="90"/>
      <c r="C335" s="90"/>
      <c r="D335" s="13"/>
      <c r="E335" s="12" t="s">
        <v>51</v>
      </c>
      <c r="F335" s="14"/>
      <c r="G335" s="15"/>
      <c r="H335" s="15"/>
      <c r="I335" s="15"/>
      <c r="J335" s="15"/>
      <c r="K335" s="15"/>
      <c r="L335" s="15"/>
      <c r="M335" s="16"/>
    </row>
    <row r="336" spans="1:13" ht="21" customHeight="1">
      <c r="A336" s="17" t="s">
        <v>5</v>
      </c>
      <c r="B336" s="84"/>
      <c r="C336" s="84"/>
      <c r="D336" s="18"/>
      <c r="E336" s="19" t="s">
        <v>6</v>
      </c>
      <c r="F336" s="85"/>
      <c r="G336" s="85"/>
      <c r="H336" s="85"/>
      <c r="I336" s="85"/>
      <c r="J336" s="85"/>
      <c r="K336" s="85"/>
      <c r="L336" s="85"/>
      <c r="M336" s="85"/>
    </row>
    <row r="337" spans="1:13" ht="21" customHeight="1">
      <c r="A337" s="20" t="s">
        <v>7</v>
      </c>
      <c r="B337" s="84"/>
      <c r="C337" s="84"/>
      <c r="D337" s="18"/>
      <c r="E337" s="21" t="s">
        <v>8</v>
      </c>
      <c r="F337" s="84"/>
      <c r="G337" s="84"/>
      <c r="H337" s="84"/>
      <c r="I337" s="84"/>
      <c r="J337" s="84"/>
      <c r="K337" s="84"/>
      <c r="L337" s="84"/>
      <c r="M337" s="84"/>
    </row>
    <row r="338" spans="1:13" ht="21" customHeight="1">
      <c r="A338" s="22" t="s">
        <v>52</v>
      </c>
      <c r="B338" s="23"/>
      <c r="C338" s="24"/>
      <c r="D338" s="25"/>
      <c r="E338" s="22" t="s">
        <v>52</v>
      </c>
      <c r="F338" s="23"/>
      <c r="G338" s="26"/>
      <c r="H338" s="26"/>
      <c r="I338" s="26"/>
      <c r="J338" s="26"/>
      <c r="K338" s="26"/>
      <c r="L338" s="26"/>
      <c r="M338" s="26"/>
    </row>
    <row r="339" spans="1:13" ht="21" customHeight="1">
      <c r="A339" s="27"/>
      <c r="B339" s="84"/>
      <c r="C339" s="84"/>
      <c r="D339" s="18"/>
      <c r="E339" s="28"/>
      <c r="F339" s="85"/>
      <c r="G339" s="85"/>
      <c r="H339" s="85"/>
      <c r="I339" s="85"/>
      <c r="J339" s="85"/>
      <c r="K339" s="85"/>
      <c r="L339" s="85"/>
      <c r="M339" s="85"/>
    </row>
    <row r="340" spans="1:13" ht="21" customHeight="1">
      <c r="A340" s="29"/>
      <c r="B340" s="84"/>
      <c r="C340" s="84"/>
      <c r="D340" s="18"/>
      <c r="E340" s="30"/>
      <c r="F340" s="84"/>
      <c r="G340" s="84"/>
      <c r="H340" s="84"/>
      <c r="I340" s="84"/>
      <c r="J340" s="84"/>
      <c r="K340" s="84"/>
      <c r="L340" s="84"/>
      <c r="M340" s="84"/>
    </row>
    <row r="341" spans="1:13" ht="21" customHeight="1">
      <c r="A341" s="5"/>
      <c r="B341" s="5"/>
      <c r="C341" s="5"/>
      <c r="D341" s="5"/>
      <c r="E341" s="11"/>
      <c r="F341" s="11"/>
      <c r="G341" s="11"/>
      <c r="H341" s="11"/>
      <c r="I341" s="5"/>
      <c r="J341" s="5"/>
      <c r="K341" s="5"/>
      <c r="L341" s="31"/>
      <c r="M341" s="3"/>
    </row>
    <row r="342" spans="1:13" ht="21" customHeight="1">
      <c r="A342" s="9" t="s">
        <v>53</v>
      </c>
      <c r="B342" s="5"/>
      <c r="C342" s="5"/>
      <c r="D342" s="5"/>
      <c r="E342" s="32" t="s">
        <v>9</v>
      </c>
      <c r="F342" s="32" t="s">
        <v>10</v>
      </c>
      <c r="G342" s="32" t="s">
        <v>11</v>
      </c>
      <c r="H342" s="32" t="s">
        <v>12</v>
      </c>
      <c r="I342" s="32" t="s">
        <v>13</v>
      </c>
      <c r="J342" s="86" t="s">
        <v>14</v>
      </c>
      <c r="K342" s="86"/>
      <c r="L342" s="32" t="s">
        <v>15</v>
      </c>
      <c r="M342" s="32" t="s">
        <v>16</v>
      </c>
    </row>
    <row r="343" spans="1:13" ht="21" customHeight="1">
      <c r="A343" s="33" t="s">
        <v>17</v>
      </c>
      <c r="B343" s="34">
        <f>IF(B336&gt;"",B336,"")</f>
      </c>
      <c r="C343" s="34">
        <f>IF(F336&gt;"",F336,"")</f>
      </c>
      <c r="D343" s="34">
        <f>IF(D336&gt;"",D336&amp;" - "&amp;H336,"")</f>
      </c>
      <c r="E343" s="35"/>
      <c r="F343" s="35"/>
      <c r="G343" s="35"/>
      <c r="H343" s="35"/>
      <c r="I343" s="35"/>
      <c r="J343" s="36">
        <f>IF(ISBLANK(E343),"",COUNTIF(E343:I343,"&gt;=0"))</f>
      </c>
      <c r="K343" s="37">
        <f>IF(ISBLANK(E343),"",(IF(LEFT(E343,1)="-",1,0)+IF(LEFT(F343,1)="-",1,0)+IF(LEFT(G343,1)="-",1,0)+IF(LEFT(H343,1)="-",1,0)+IF(LEFT(I343,1)="-",1,0)))</f>
      </c>
      <c r="L343" s="38">
        <f aca="true" t="shared" si="15" ref="L343:M347">IF(J343=3,1,"")</f>
      </c>
      <c r="M343" s="39">
        <f t="shared" si="15"/>
      </c>
    </row>
    <row r="344" spans="1:13" ht="21" customHeight="1">
      <c r="A344" s="33" t="s">
        <v>18</v>
      </c>
      <c r="B344" s="34">
        <f>IF(B337&gt;"",B337,"")</f>
      </c>
      <c r="C344" s="34">
        <f>IF(F337&gt;"",F337,"")</f>
      </c>
      <c r="D344" s="34">
        <f>IF(D337&gt;"",D337&amp;" - "&amp;H337,"")</f>
      </c>
      <c r="E344" s="35"/>
      <c r="F344" s="35"/>
      <c r="G344" s="35"/>
      <c r="H344" s="35"/>
      <c r="I344" s="35"/>
      <c r="J344" s="36">
        <f>IF(ISBLANK(E344),"",COUNTIF(E344:I344,"&gt;=0"))</f>
      </c>
      <c r="K344" s="37">
        <f>IF(ISBLANK(E344),"",(IF(LEFT(E344,1)="-",1,0)+IF(LEFT(F344,1)="-",1,0)+IF(LEFT(G344,1)="-",1,0)+IF(LEFT(H344,1)="-",1,0)+IF(LEFT(I344,1)="-",1,0)))</f>
      </c>
      <c r="L344" s="38">
        <f t="shared" si="15"/>
      </c>
      <c r="M344" s="39">
        <f t="shared" si="15"/>
      </c>
    </row>
    <row r="345" spans="1:13" ht="21" customHeight="1">
      <c r="A345" s="40" t="s">
        <v>52</v>
      </c>
      <c r="B345" s="34">
        <f>IF(B339&gt;"",B339&amp;" / "&amp;B340,"")</f>
      </c>
      <c r="C345" s="34">
        <f>IF(F339&gt;"",F339&amp;" / "&amp;F340,"")</f>
      </c>
      <c r="D345" s="41"/>
      <c r="E345" s="42"/>
      <c r="F345" s="35"/>
      <c r="G345" s="35"/>
      <c r="H345" s="43"/>
      <c r="I345" s="43"/>
      <c r="J345" s="36">
        <f>IF(ISBLANK(E345),"",COUNTIF(E345:I345,"&gt;=0"))</f>
      </c>
      <c r="K345" s="37">
        <f>IF(ISBLANK(E345),"",(IF(LEFT(E345,1)="-",1,0)+IF(LEFT(F345,1)="-",1,0)+IF(LEFT(G345,1)="-",1,0)+IF(LEFT(H345,1)="-",1,0)+IF(LEFT(I345,1)="-",1,0)))</f>
      </c>
      <c r="L345" s="38">
        <f t="shared" si="15"/>
      </c>
      <c r="M345" s="39">
        <f t="shared" si="15"/>
      </c>
    </row>
    <row r="346" spans="1:13" ht="21" customHeight="1">
      <c r="A346" s="33" t="s">
        <v>19</v>
      </c>
      <c r="B346" s="34">
        <f>IF(B336&gt;"",B336,"")</f>
      </c>
      <c r="C346" s="34">
        <f>IF(F337&gt;"",F337,"")</f>
      </c>
      <c r="D346" s="44"/>
      <c r="E346" s="45"/>
      <c r="F346" s="46"/>
      <c r="G346" s="43"/>
      <c r="H346" s="35"/>
      <c r="I346" s="35"/>
      <c r="J346" s="36">
        <f>IF(ISBLANK(E346),"",COUNTIF(E346:I346,"&gt;=0"))</f>
      </c>
      <c r="K346" s="37">
        <f>IF(ISBLANK(E346),"",(IF(LEFT(E346,1)="-",1,0)+IF(LEFT(F346,1)="-",1,0)+IF(LEFT(G346,1)="-",1,0)+IF(LEFT(H346,1)="-",1,0)+IF(LEFT(I346,1)="-",1,0)))</f>
      </c>
      <c r="L346" s="38">
        <f t="shared" si="15"/>
      </c>
      <c r="M346" s="39">
        <f t="shared" si="15"/>
      </c>
    </row>
    <row r="347" spans="1:13" ht="21" customHeight="1" thickBot="1">
      <c r="A347" s="33" t="s">
        <v>20</v>
      </c>
      <c r="B347" s="34">
        <f>IF(B337&gt;"",B337,"")</f>
      </c>
      <c r="C347" s="34">
        <f>IF(F336&gt;"",F336,"")</f>
      </c>
      <c r="D347" s="44"/>
      <c r="E347" s="42"/>
      <c r="F347" s="35"/>
      <c r="G347" s="35"/>
      <c r="H347" s="35"/>
      <c r="I347" s="35"/>
      <c r="J347" s="36">
        <f>IF(ISBLANK(E347),"",COUNTIF(E347:I347,"&gt;=0"))</f>
      </c>
      <c r="K347" s="37">
        <f>IF(ISBLANK(E347),"",(IF(LEFT(E347,1)="-",1,0)+IF(LEFT(F347,1)="-",1,0)+IF(LEFT(G347,1)="-",1,0)+IF(LEFT(H347,1)="-",1,0)+IF(LEFT(I347,1)="-",1,0)))</f>
      </c>
      <c r="L347" s="38">
        <f t="shared" si="15"/>
      </c>
      <c r="M347" s="39">
        <f t="shared" si="15"/>
      </c>
    </row>
    <row r="348" spans="1:13" ht="21" customHeight="1" thickBot="1">
      <c r="A348" s="5"/>
      <c r="B348" s="5"/>
      <c r="C348" s="5"/>
      <c r="D348" s="5"/>
      <c r="E348" s="5"/>
      <c r="F348" s="5"/>
      <c r="G348" s="5"/>
      <c r="H348" s="47" t="s">
        <v>54</v>
      </c>
      <c r="I348" s="48"/>
      <c r="J348" s="49">
        <f>IF(ISBLANK(B336),"",SUM(J343:J347))</f>
      </c>
      <c r="K348" s="49">
        <f>IF(ISBLANK(F336),"",SUM(K343:K347))</f>
      </c>
      <c r="L348" s="50">
        <f>IF(ISBLANK(E343),"",SUM(L343:L347))</f>
      </c>
      <c r="M348" s="51">
        <f>IF(ISBLANK(E343),"",SUM(M343:M347))</f>
      </c>
    </row>
    <row r="349" spans="1:13" ht="21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21" customHeight="1">
      <c r="A350" s="52"/>
      <c r="B350" s="5" t="s">
        <v>56</v>
      </c>
      <c r="C350" s="5" t="s">
        <v>57</v>
      </c>
      <c r="D350" s="3"/>
      <c r="E350" s="5"/>
      <c r="F350" s="5"/>
      <c r="G350" s="3"/>
      <c r="H350" s="5"/>
      <c r="I350" s="3" t="s">
        <v>55</v>
      </c>
      <c r="J350" s="3"/>
      <c r="K350" s="5"/>
      <c r="L350" s="5"/>
      <c r="M350" s="5"/>
    </row>
    <row r="351" spans="1:13" ht="21" customHeight="1" thickBot="1">
      <c r="A351" s="53"/>
      <c r="B351" s="54">
        <f>B335</f>
        <v>0</v>
      </c>
      <c r="C351" s="5">
        <f>F335</f>
        <v>0</v>
      </c>
      <c r="D351" s="5"/>
      <c r="E351" s="5"/>
      <c r="F351" s="5"/>
      <c r="G351" s="5"/>
      <c r="H351" s="5"/>
      <c r="I351" s="87">
        <f>IF(L348=2,B335,IF(M348=2,F335,IF(L348=5,IF(M348=5,"tasan",""),"")))</f>
      </c>
      <c r="J351" s="87"/>
      <c r="K351" s="87"/>
      <c r="L351" s="87"/>
      <c r="M351" s="87"/>
    </row>
    <row r="352" spans="1:13" ht="21" customHeight="1">
      <c r="A352" s="55"/>
      <c r="B352" s="55"/>
      <c r="C352" s="55"/>
      <c r="D352" s="55"/>
      <c r="E352" s="55"/>
      <c r="F352" s="55"/>
      <c r="G352" s="55"/>
      <c r="H352" s="55"/>
      <c r="I352" s="56"/>
      <c r="J352" s="56"/>
      <c r="K352" s="56"/>
      <c r="L352" s="56"/>
      <c r="M352" s="56"/>
    </row>
  </sheetData>
  <sheetProtection selectLockedCells="1" selectUnlockedCells="1"/>
  <mergeCells count="209">
    <mergeCell ref="B340:C340"/>
    <mergeCell ref="F340:M340"/>
    <mergeCell ref="J342:K342"/>
    <mergeCell ref="I351:M351"/>
    <mergeCell ref="B335:C335"/>
    <mergeCell ref="B336:C336"/>
    <mergeCell ref="F336:M336"/>
    <mergeCell ref="B337:C337"/>
    <mergeCell ref="F337:M337"/>
    <mergeCell ref="B339:C339"/>
    <mergeCell ref="F339:M339"/>
    <mergeCell ref="B318:C318"/>
    <mergeCell ref="F318:M318"/>
    <mergeCell ref="J320:K320"/>
    <mergeCell ref="I329:M329"/>
    <mergeCell ref="I332:M332"/>
    <mergeCell ref="I333:M333"/>
    <mergeCell ref="B313:C313"/>
    <mergeCell ref="B314:C314"/>
    <mergeCell ref="F314:M314"/>
    <mergeCell ref="B315:C315"/>
    <mergeCell ref="F315:M315"/>
    <mergeCell ref="B317:C317"/>
    <mergeCell ref="F317:M317"/>
    <mergeCell ref="B296:C296"/>
    <mergeCell ref="F296:M296"/>
    <mergeCell ref="J298:K298"/>
    <mergeCell ref="I307:M307"/>
    <mergeCell ref="I310:M310"/>
    <mergeCell ref="I311:M311"/>
    <mergeCell ref="B291:C291"/>
    <mergeCell ref="B292:C292"/>
    <mergeCell ref="F292:M292"/>
    <mergeCell ref="B293:C293"/>
    <mergeCell ref="F293:M293"/>
    <mergeCell ref="B295:C295"/>
    <mergeCell ref="F295:M295"/>
    <mergeCell ref="B274:C274"/>
    <mergeCell ref="F274:M274"/>
    <mergeCell ref="J276:K276"/>
    <mergeCell ref="I285:M285"/>
    <mergeCell ref="I288:M288"/>
    <mergeCell ref="I289:M289"/>
    <mergeCell ref="B269:C269"/>
    <mergeCell ref="B270:C270"/>
    <mergeCell ref="F270:M270"/>
    <mergeCell ref="B271:C271"/>
    <mergeCell ref="F271:M271"/>
    <mergeCell ref="B273:C273"/>
    <mergeCell ref="F273:M273"/>
    <mergeCell ref="B252:C252"/>
    <mergeCell ref="F252:M252"/>
    <mergeCell ref="J254:K254"/>
    <mergeCell ref="I263:M263"/>
    <mergeCell ref="I266:M266"/>
    <mergeCell ref="I267:M267"/>
    <mergeCell ref="B247:C247"/>
    <mergeCell ref="B248:C248"/>
    <mergeCell ref="F248:M248"/>
    <mergeCell ref="B249:C249"/>
    <mergeCell ref="F249:M249"/>
    <mergeCell ref="B251:C251"/>
    <mergeCell ref="F251:M251"/>
    <mergeCell ref="B230:C230"/>
    <mergeCell ref="F230:M230"/>
    <mergeCell ref="J232:K232"/>
    <mergeCell ref="I241:M241"/>
    <mergeCell ref="I244:M244"/>
    <mergeCell ref="I245:M245"/>
    <mergeCell ref="B225:C225"/>
    <mergeCell ref="B226:C226"/>
    <mergeCell ref="F226:M226"/>
    <mergeCell ref="B227:C227"/>
    <mergeCell ref="F227:M227"/>
    <mergeCell ref="B229:C229"/>
    <mergeCell ref="F229:M229"/>
    <mergeCell ref="B208:C208"/>
    <mergeCell ref="F208:M208"/>
    <mergeCell ref="J210:K210"/>
    <mergeCell ref="I219:M219"/>
    <mergeCell ref="I222:M222"/>
    <mergeCell ref="I223:M223"/>
    <mergeCell ref="B203:C203"/>
    <mergeCell ref="B204:C204"/>
    <mergeCell ref="F204:M204"/>
    <mergeCell ref="B205:C205"/>
    <mergeCell ref="F205:M205"/>
    <mergeCell ref="B207:C207"/>
    <mergeCell ref="F207:M207"/>
    <mergeCell ref="B186:C186"/>
    <mergeCell ref="F186:M186"/>
    <mergeCell ref="J188:K188"/>
    <mergeCell ref="I197:M197"/>
    <mergeCell ref="I200:M200"/>
    <mergeCell ref="I201:M201"/>
    <mergeCell ref="B181:C181"/>
    <mergeCell ref="B182:C182"/>
    <mergeCell ref="F182:M182"/>
    <mergeCell ref="B183:C183"/>
    <mergeCell ref="F183:M183"/>
    <mergeCell ref="B185:C185"/>
    <mergeCell ref="F185:M185"/>
    <mergeCell ref="B164:C164"/>
    <mergeCell ref="F164:M164"/>
    <mergeCell ref="J166:K166"/>
    <mergeCell ref="I175:M175"/>
    <mergeCell ref="I178:M178"/>
    <mergeCell ref="I179:M179"/>
    <mergeCell ref="B159:C159"/>
    <mergeCell ref="B160:C160"/>
    <mergeCell ref="F160:M160"/>
    <mergeCell ref="B161:C161"/>
    <mergeCell ref="F161:M161"/>
    <mergeCell ref="B163:C163"/>
    <mergeCell ref="F163:M163"/>
    <mergeCell ref="B142:C142"/>
    <mergeCell ref="F142:M142"/>
    <mergeCell ref="J144:K144"/>
    <mergeCell ref="I153:M153"/>
    <mergeCell ref="I156:M156"/>
    <mergeCell ref="I157:M157"/>
    <mergeCell ref="B137:C137"/>
    <mergeCell ref="B138:C138"/>
    <mergeCell ref="F138:M138"/>
    <mergeCell ref="B139:C139"/>
    <mergeCell ref="F139:M139"/>
    <mergeCell ref="B141:C141"/>
    <mergeCell ref="F141:M141"/>
    <mergeCell ref="B120:C120"/>
    <mergeCell ref="F120:M120"/>
    <mergeCell ref="J122:K122"/>
    <mergeCell ref="I131:M131"/>
    <mergeCell ref="I134:M134"/>
    <mergeCell ref="I135:M135"/>
    <mergeCell ref="B115:C115"/>
    <mergeCell ref="B116:C116"/>
    <mergeCell ref="F116:M116"/>
    <mergeCell ref="B117:C117"/>
    <mergeCell ref="F117:M117"/>
    <mergeCell ref="B119:C119"/>
    <mergeCell ref="F119:M119"/>
    <mergeCell ref="B98:C98"/>
    <mergeCell ref="F98:M98"/>
    <mergeCell ref="J100:K100"/>
    <mergeCell ref="I109:M109"/>
    <mergeCell ref="I112:M112"/>
    <mergeCell ref="I113:M113"/>
    <mergeCell ref="B93:C93"/>
    <mergeCell ref="B94:C94"/>
    <mergeCell ref="F94:M94"/>
    <mergeCell ref="B95:C95"/>
    <mergeCell ref="F95:M95"/>
    <mergeCell ref="B97:C97"/>
    <mergeCell ref="F97:M97"/>
    <mergeCell ref="B76:C76"/>
    <mergeCell ref="F76:M76"/>
    <mergeCell ref="J78:K78"/>
    <mergeCell ref="I87:M87"/>
    <mergeCell ref="I90:M90"/>
    <mergeCell ref="I91:M91"/>
    <mergeCell ref="B71:C71"/>
    <mergeCell ref="B72:C72"/>
    <mergeCell ref="F72:M72"/>
    <mergeCell ref="B73:C73"/>
    <mergeCell ref="F73:M73"/>
    <mergeCell ref="B75:C75"/>
    <mergeCell ref="F75:M75"/>
    <mergeCell ref="B54:C54"/>
    <mergeCell ref="F54:M54"/>
    <mergeCell ref="J56:K56"/>
    <mergeCell ref="I65:M65"/>
    <mergeCell ref="I68:M68"/>
    <mergeCell ref="I69:M69"/>
    <mergeCell ref="B49:C49"/>
    <mergeCell ref="B50:C50"/>
    <mergeCell ref="F50:M50"/>
    <mergeCell ref="B51:C51"/>
    <mergeCell ref="F51:M51"/>
    <mergeCell ref="B53:C53"/>
    <mergeCell ref="F53:M53"/>
    <mergeCell ref="B32:C32"/>
    <mergeCell ref="F32:M32"/>
    <mergeCell ref="J34:K34"/>
    <mergeCell ref="I43:M43"/>
    <mergeCell ref="I46:M46"/>
    <mergeCell ref="I47:M47"/>
    <mergeCell ref="B27:C27"/>
    <mergeCell ref="B28:C28"/>
    <mergeCell ref="F28:M28"/>
    <mergeCell ref="B29:C29"/>
    <mergeCell ref="F29:M29"/>
    <mergeCell ref="B31:C31"/>
    <mergeCell ref="F31:M31"/>
    <mergeCell ref="B10:C10"/>
    <mergeCell ref="F10:M10"/>
    <mergeCell ref="J12:K12"/>
    <mergeCell ref="I21:M21"/>
    <mergeCell ref="I24:M24"/>
    <mergeCell ref="I25:M25"/>
    <mergeCell ref="B74:C74"/>
    <mergeCell ref="I2:M2"/>
    <mergeCell ref="I3:M3"/>
    <mergeCell ref="B5:C5"/>
    <mergeCell ref="B6:C6"/>
    <mergeCell ref="F6:M6"/>
    <mergeCell ref="B7:C7"/>
    <mergeCell ref="F7:M7"/>
    <mergeCell ref="B9:C9"/>
    <mergeCell ref="F9:M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2"/>
  <sheetViews>
    <sheetView zoomScale="71" zoomScaleNormal="71" zoomScalePageLayoutView="0" workbookViewId="0" topLeftCell="A237">
      <selection activeCell="U242" sqref="U242"/>
    </sheetView>
  </sheetViews>
  <sheetFormatPr defaultColWidth="9.140625" defaultRowHeight="21" customHeight="1"/>
  <cols>
    <col min="9" max="9" width="15.7109375" style="0" customWidth="1"/>
  </cols>
  <sheetData>
    <row r="2" spans="1:13" ht="21" customHeight="1">
      <c r="A2" s="3">
        <v>1</v>
      </c>
      <c r="B2" s="4" t="s">
        <v>3</v>
      </c>
      <c r="C2" s="5"/>
      <c r="D2" s="5"/>
      <c r="E2" s="3"/>
      <c r="F2" s="6" t="s">
        <v>50</v>
      </c>
      <c r="G2" s="7"/>
      <c r="H2" s="8"/>
      <c r="I2" s="88">
        <v>43804</v>
      </c>
      <c r="J2" s="88"/>
      <c r="K2" s="88"/>
      <c r="L2" s="88"/>
      <c r="M2" s="88"/>
    </row>
    <row r="3" spans="1:13" ht="21" customHeight="1">
      <c r="A3" s="9"/>
      <c r="B3" s="9" t="s">
        <v>4</v>
      </c>
      <c r="C3" s="5"/>
      <c r="D3" s="5"/>
      <c r="E3" s="3"/>
      <c r="F3" s="6"/>
      <c r="G3" s="7"/>
      <c r="H3" s="8"/>
      <c r="I3" s="89" t="s">
        <v>58</v>
      </c>
      <c r="J3" s="89"/>
      <c r="K3" s="89"/>
      <c r="L3" s="89"/>
      <c r="M3" s="89"/>
    </row>
    <row r="4" spans="1:13" ht="21" customHeight="1">
      <c r="A4" s="3"/>
      <c r="B4" s="10"/>
      <c r="C4" s="5"/>
      <c r="D4" s="5"/>
      <c r="E4" s="5"/>
      <c r="F4" s="11"/>
      <c r="G4" s="5"/>
      <c r="H4" s="5"/>
      <c r="I4" s="5"/>
      <c r="J4" s="5"/>
      <c r="K4" s="5"/>
      <c r="L4" s="5"/>
      <c r="M4" s="5"/>
    </row>
    <row r="5" spans="1:13" ht="21" customHeight="1">
      <c r="A5" s="12" t="s">
        <v>51</v>
      </c>
      <c r="B5" s="90" t="s">
        <v>29</v>
      </c>
      <c r="C5" s="90"/>
      <c r="D5" s="13"/>
      <c r="E5" s="12" t="s">
        <v>51</v>
      </c>
      <c r="F5" s="14" t="s">
        <v>61</v>
      </c>
      <c r="G5" s="15"/>
      <c r="H5" s="15"/>
      <c r="I5" s="15"/>
      <c r="J5" s="15"/>
      <c r="K5" s="15"/>
      <c r="L5" s="15"/>
      <c r="M5" s="16"/>
    </row>
    <row r="6" spans="1:13" ht="21" customHeight="1">
      <c r="A6" s="17" t="s">
        <v>5</v>
      </c>
      <c r="B6" s="84" t="s">
        <v>30</v>
      </c>
      <c r="C6" s="84"/>
      <c r="D6" s="18"/>
      <c r="E6" s="19" t="s">
        <v>6</v>
      </c>
      <c r="F6" s="85" t="s">
        <v>145</v>
      </c>
      <c r="G6" s="85"/>
      <c r="H6" s="85"/>
      <c r="I6" s="85"/>
      <c r="J6" s="85"/>
      <c r="K6" s="85"/>
      <c r="L6" s="85"/>
      <c r="M6" s="85"/>
    </row>
    <row r="7" spans="1:13" ht="21" customHeight="1">
      <c r="A7" s="20" t="s">
        <v>7</v>
      </c>
      <c r="B7" s="84" t="s">
        <v>177</v>
      </c>
      <c r="C7" s="84"/>
      <c r="D7" s="18"/>
      <c r="E7" s="21" t="s">
        <v>8</v>
      </c>
      <c r="F7" s="84" t="s">
        <v>146</v>
      </c>
      <c r="G7" s="84"/>
      <c r="H7" s="84"/>
      <c r="I7" s="84"/>
      <c r="J7" s="84"/>
      <c r="K7" s="84"/>
      <c r="L7" s="84"/>
      <c r="M7" s="84"/>
    </row>
    <row r="8" spans="1:13" ht="21" customHeight="1">
      <c r="A8" s="22" t="s">
        <v>52</v>
      </c>
      <c r="B8" s="23"/>
      <c r="C8" s="24"/>
      <c r="D8" s="25"/>
      <c r="E8" s="22" t="s">
        <v>52</v>
      </c>
      <c r="F8" s="23"/>
      <c r="G8" s="26"/>
      <c r="H8" s="26"/>
      <c r="I8" s="26"/>
      <c r="J8" s="26"/>
      <c r="K8" s="26"/>
      <c r="L8" s="26"/>
      <c r="M8" s="26"/>
    </row>
    <row r="9" spans="1:13" ht="21" customHeight="1">
      <c r="A9" s="27"/>
      <c r="B9" s="84"/>
      <c r="C9" s="84"/>
      <c r="D9" s="18"/>
      <c r="E9" s="28"/>
      <c r="F9" s="85"/>
      <c r="G9" s="85"/>
      <c r="H9" s="85"/>
      <c r="I9" s="85"/>
      <c r="J9" s="85"/>
      <c r="K9" s="85"/>
      <c r="L9" s="85"/>
      <c r="M9" s="85"/>
    </row>
    <row r="10" spans="1:13" ht="21" customHeight="1">
      <c r="A10" s="29"/>
      <c r="B10" s="84"/>
      <c r="C10" s="84"/>
      <c r="D10" s="18"/>
      <c r="E10" s="30"/>
      <c r="F10" s="84"/>
      <c r="G10" s="84"/>
      <c r="H10" s="84"/>
      <c r="I10" s="84"/>
      <c r="J10" s="84"/>
      <c r="K10" s="84"/>
      <c r="L10" s="84"/>
      <c r="M10" s="84"/>
    </row>
    <row r="11" spans="1:13" ht="21" customHeight="1">
      <c r="A11" s="5"/>
      <c r="B11" s="5"/>
      <c r="C11" s="5"/>
      <c r="D11" s="5"/>
      <c r="E11" s="11"/>
      <c r="F11" s="11"/>
      <c r="G11" s="11"/>
      <c r="H11" s="11"/>
      <c r="I11" s="5"/>
      <c r="J11" s="5"/>
      <c r="K11" s="5"/>
      <c r="L11" s="31"/>
      <c r="M11" s="3"/>
    </row>
    <row r="12" spans="1:13" ht="21" customHeight="1">
      <c r="A12" s="9" t="s">
        <v>53</v>
      </c>
      <c r="B12" s="5"/>
      <c r="C12" s="5"/>
      <c r="D12" s="5"/>
      <c r="E12" s="32" t="s">
        <v>9</v>
      </c>
      <c r="F12" s="32" t="s">
        <v>10</v>
      </c>
      <c r="G12" s="32" t="s">
        <v>11</v>
      </c>
      <c r="H12" s="32" t="s">
        <v>12</v>
      </c>
      <c r="I12" s="32" t="s">
        <v>13</v>
      </c>
      <c r="J12" s="86" t="s">
        <v>14</v>
      </c>
      <c r="K12" s="86"/>
      <c r="L12" s="32" t="s">
        <v>15</v>
      </c>
      <c r="M12" s="32" t="s">
        <v>16</v>
      </c>
    </row>
    <row r="13" spans="1:13" ht="21" customHeight="1">
      <c r="A13" s="33" t="s">
        <v>17</v>
      </c>
      <c r="B13" s="34" t="str">
        <f>IF(B6&gt;"",B6,"")</f>
        <v>NAUMI Alex</v>
      </c>
      <c r="C13" s="34" t="str">
        <f>IF(F6&gt;"",F6,"")</f>
        <v>VUHKA Maksim</v>
      </c>
      <c r="D13" s="34">
        <f>IF(D6&gt;"",D6&amp;" - "&amp;H6,"")</f>
      </c>
      <c r="E13" s="35">
        <v>6</v>
      </c>
      <c r="F13" s="35">
        <v>6</v>
      </c>
      <c r="G13" s="35">
        <v>2</v>
      </c>
      <c r="H13" s="35"/>
      <c r="I13" s="35"/>
      <c r="J13" s="36">
        <f>IF(ISBLANK(E13),"",COUNTIF(E13:I13,"&gt;=0"))</f>
        <v>3</v>
      </c>
      <c r="K13" s="37">
        <f>IF(ISBLANK(E13),"",(IF(LEFT(E13,1)="-",1,0)+IF(LEFT(F13,1)="-",1,0)+IF(LEFT(G13,1)="-",1,0)+IF(LEFT(H13,1)="-",1,0)+IF(LEFT(I13,1)="-",1,0)))</f>
        <v>0</v>
      </c>
      <c r="L13" s="38">
        <f aca="true" t="shared" si="0" ref="L13:M17">IF(J13=3,1,"")</f>
        <v>1</v>
      </c>
      <c r="M13" s="39">
        <f t="shared" si="0"/>
      </c>
    </row>
    <row r="14" spans="1:13" ht="21" customHeight="1">
      <c r="A14" s="33" t="s">
        <v>18</v>
      </c>
      <c r="B14" s="34" t="str">
        <f>IF(B7&gt;"",B7,"")</f>
        <v>O'CONNOR Miikka</v>
      </c>
      <c r="C14" s="34" t="str">
        <f>IF(F7&gt;"",F7,"")</f>
        <v>PETROV Sergei</v>
      </c>
      <c r="D14" s="34">
        <f>IF(D7&gt;"",D7&amp;" - "&amp;H7,"")</f>
      </c>
      <c r="E14" s="35">
        <v>8</v>
      </c>
      <c r="F14" s="35">
        <v>9</v>
      </c>
      <c r="G14" s="35">
        <v>12</v>
      </c>
      <c r="H14" s="35"/>
      <c r="I14" s="35"/>
      <c r="J14" s="36">
        <f>IF(ISBLANK(E14),"",COUNTIF(E14:I14,"&gt;=0"))</f>
        <v>3</v>
      </c>
      <c r="K14" s="37">
        <f>IF(ISBLANK(E14),"",(IF(LEFT(E14,1)="-",1,0)+IF(LEFT(F14,1)="-",1,0)+IF(LEFT(G14,1)="-",1,0)+IF(LEFT(H14,1)="-",1,0)+IF(LEFT(I14,1)="-",1,0)))</f>
        <v>0</v>
      </c>
      <c r="L14" s="38">
        <f t="shared" si="0"/>
        <v>1</v>
      </c>
      <c r="M14" s="39">
        <f t="shared" si="0"/>
      </c>
    </row>
    <row r="15" spans="1:13" ht="21" customHeight="1">
      <c r="A15" s="40" t="s">
        <v>52</v>
      </c>
      <c r="B15" s="34">
        <f>IF(B9&gt;"",B9&amp;" / "&amp;B10,"")</f>
      </c>
      <c r="C15" s="34">
        <f>IF(F9&gt;"",F9&amp;" / "&amp;F10,"")</f>
      </c>
      <c r="D15" s="41"/>
      <c r="E15" s="42"/>
      <c r="F15" s="35"/>
      <c r="G15" s="35"/>
      <c r="H15" s="43"/>
      <c r="I15" s="43"/>
      <c r="J15" s="36">
        <f>IF(ISBLANK(E15),"",COUNTIF(E15:I15,"&gt;=0"))</f>
      </c>
      <c r="K15" s="37">
        <f>IF(ISBLANK(E15),"",(IF(LEFT(E15,1)="-",1,0)+IF(LEFT(F15,1)="-",1,0)+IF(LEFT(G15,1)="-",1,0)+IF(LEFT(H15,1)="-",1,0)+IF(LEFT(I15,1)="-",1,0)))</f>
      </c>
      <c r="L15" s="38">
        <f t="shared" si="0"/>
      </c>
      <c r="M15" s="39">
        <f t="shared" si="0"/>
      </c>
    </row>
    <row r="16" spans="1:13" ht="21" customHeight="1">
      <c r="A16" s="33" t="s">
        <v>19</v>
      </c>
      <c r="B16" s="34" t="str">
        <f>IF(B6&gt;"",B6,"")</f>
        <v>NAUMI Alex</v>
      </c>
      <c r="C16" s="34" t="str">
        <f>IF(F7&gt;"",F7,"")</f>
        <v>PETROV Sergei</v>
      </c>
      <c r="D16" s="44"/>
      <c r="E16" s="45"/>
      <c r="F16" s="46"/>
      <c r="G16" s="43"/>
      <c r="H16" s="35"/>
      <c r="I16" s="35"/>
      <c r="J16" s="36">
        <f>IF(ISBLANK(E16),"",COUNTIF(E16:I16,"&gt;=0"))</f>
      </c>
      <c r="K16" s="37">
        <f>IF(ISBLANK(E16),"",(IF(LEFT(E16,1)="-",1,0)+IF(LEFT(F16,1)="-",1,0)+IF(LEFT(G16,1)="-",1,0)+IF(LEFT(H16,1)="-",1,0)+IF(LEFT(I16,1)="-",1,0)))</f>
      </c>
      <c r="L16" s="38">
        <f t="shared" si="0"/>
      </c>
      <c r="M16" s="39">
        <f t="shared" si="0"/>
      </c>
    </row>
    <row r="17" spans="1:13" ht="21" customHeight="1" thickBot="1">
      <c r="A17" s="33" t="s">
        <v>20</v>
      </c>
      <c r="B17" s="34" t="str">
        <f>IF(B7&gt;"",B7,"")</f>
        <v>O'CONNOR Miikka</v>
      </c>
      <c r="C17" s="34" t="str">
        <f>IF(F6&gt;"",F6,"")</f>
        <v>VUHKA Maksim</v>
      </c>
      <c r="D17" s="44"/>
      <c r="E17" s="42"/>
      <c r="F17" s="35"/>
      <c r="G17" s="35"/>
      <c r="H17" s="35"/>
      <c r="I17" s="35"/>
      <c r="J17" s="36">
        <f>IF(ISBLANK(E17),"",COUNTIF(E17:I17,"&gt;=0"))</f>
      </c>
      <c r="K17" s="37">
        <f>IF(ISBLANK(E17),"",(IF(LEFT(E17,1)="-",1,0)+IF(LEFT(F17,1)="-",1,0)+IF(LEFT(G17,1)="-",1,0)+IF(LEFT(H17,1)="-",1,0)+IF(LEFT(I17,1)="-",1,0)))</f>
      </c>
      <c r="L17" s="38">
        <f t="shared" si="0"/>
      </c>
      <c r="M17" s="39">
        <f t="shared" si="0"/>
      </c>
    </row>
    <row r="18" spans="1:13" ht="21" customHeight="1" thickBot="1">
      <c r="A18" s="5"/>
      <c r="B18" s="5"/>
      <c r="C18" s="5"/>
      <c r="D18" s="5"/>
      <c r="E18" s="5"/>
      <c r="F18" s="5"/>
      <c r="G18" s="5"/>
      <c r="H18" s="47" t="s">
        <v>54</v>
      </c>
      <c r="I18" s="48"/>
      <c r="J18" s="49">
        <f>IF(ISBLANK(B6),"",SUM(J13:J17))</f>
        <v>6</v>
      </c>
      <c r="K18" s="49">
        <f>IF(ISBLANK(F6),"",SUM(K13:K17))</f>
        <v>0</v>
      </c>
      <c r="L18" s="50">
        <f>IF(ISBLANK(E13),"",SUM(L13:L17))</f>
        <v>2</v>
      </c>
      <c r="M18" s="51">
        <f>IF(ISBLANK(E13),"",SUM(M13:M17))</f>
        <v>0</v>
      </c>
    </row>
    <row r="19" spans="1:13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1" customHeight="1">
      <c r="A20" s="52"/>
      <c r="B20" s="5" t="s">
        <v>56</v>
      </c>
      <c r="C20" s="5" t="s">
        <v>57</v>
      </c>
      <c r="D20" s="3"/>
      <c r="E20" s="5"/>
      <c r="F20" s="5"/>
      <c r="G20" s="3"/>
      <c r="H20" s="5"/>
      <c r="I20" s="3" t="s">
        <v>55</v>
      </c>
      <c r="J20" s="3"/>
      <c r="K20" s="5"/>
      <c r="L20" s="5"/>
      <c r="M20" s="5"/>
    </row>
    <row r="21" spans="1:13" ht="21" customHeight="1" thickBot="1">
      <c r="A21" s="53"/>
      <c r="B21" s="54" t="str">
        <f>B5</f>
        <v>FIN 1</v>
      </c>
      <c r="C21" s="5" t="str">
        <f>F5</f>
        <v>EST 3</v>
      </c>
      <c r="D21" s="5"/>
      <c r="E21" s="5"/>
      <c r="F21" s="5"/>
      <c r="G21" s="5"/>
      <c r="H21" s="5"/>
      <c r="I21" s="87" t="str">
        <f>IF(L18=2,B5,IF(M18=2,F5,IF(L18=5,IF(M18=5,"tasan",""),"")))</f>
        <v>FIN 1</v>
      </c>
      <c r="J21" s="87"/>
      <c r="K21" s="87"/>
      <c r="L21" s="87"/>
      <c r="M21" s="87"/>
    </row>
    <row r="22" spans="1:13" ht="21" customHeight="1">
      <c r="A22" s="55"/>
      <c r="B22" s="55"/>
      <c r="C22" s="55"/>
      <c r="D22" s="55"/>
      <c r="E22" s="55"/>
      <c r="F22" s="55"/>
      <c r="G22" s="55"/>
      <c r="H22" s="55"/>
      <c r="I22" s="56"/>
      <c r="J22" s="56"/>
      <c r="K22" s="56"/>
      <c r="L22" s="56"/>
      <c r="M22" s="56"/>
    </row>
    <row r="24" spans="1:13" ht="21" customHeight="1">
      <c r="A24" s="3">
        <f>A2+1</f>
        <v>2</v>
      </c>
      <c r="B24" s="4" t="s">
        <v>3</v>
      </c>
      <c r="C24" s="5"/>
      <c r="D24" s="5"/>
      <c r="E24" s="3"/>
      <c r="F24" s="6" t="s">
        <v>50</v>
      </c>
      <c r="G24" s="7"/>
      <c r="H24" s="8"/>
      <c r="I24" s="88">
        <v>43804</v>
      </c>
      <c r="J24" s="88"/>
      <c r="K24" s="88"/>
      <c r="L24" s="88"/>
      <c r="M24" s="88"/>
    </row>
    <row r="25" spans="1:13" ht="21" customHeight="1">
      <c r="A25" s="9"/>
      <c r="B25" s="9" t="s">
        <v>4</v>
      </c>
      <c r="C25" s="5"/>
      <c r="D25" s="5"/>
      <c r="E25" s="3"/>
      <c r="F25" s="6"/>
      <c r="G25" s="7"/>
      <c r="H25" s="8"/>
      <c r="I25" s="89" t="s">
        <v>58</v>
      </c>
      <c r="J25" s="89"/>
      <c r="K25" s="89"/>
      <c r="L25" s="89"/>
      <c r="M25" s="89"/>
    </row>
    <row r="26" spans="1:13" ht="21" customHeight="1">
      <c r="A26" s="3"/>
      <c r="B26" s="10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</row>
    <row r="27" spans="1:13" ht="21" customHeight="1">
      <c r="A27" s="12" t="s">
        <v>51</v>
      </c>
      <c r="B27" s="90" t="s">
        <v>48</v>
      </c>
      <c r="C27" s="90"/>
      <c r="D27" s="13"/>
      <c r="E27" s="12" t="s">
        <v>51</v>
      </c>
      <c r="F27" s="14" t="s">
        <v>62</v>
      </c>
      <c r="G27" s="15"/>
      <c r="H27" s="15"/>
      <c r="I27" s="15"/>
      <c r="J27" s="15"/>
      <c r="K27" s="15"/>
      <c r="L27" s="15"/>
      <c r="M27" s="16"/>
    </row>
    <row r="28" spans="1:13" ht="21" customHeight="1">
      <c r="A28" s="17" t="s">
        <v>5</v>
      </c>
      <c r="B28" s="84" t="s">
        <v>117</v>
      </c>
      <c r="C28" s="84"/>
      <c r="D28" s="18"/>
      <c r="E28" s="19" t="s">
        <v>6</v>
      </c>
      <c r="F28" s="85" t="s">
        <v>133</v>
      </c>
      <c r="G28" s="85"/>
      <c r="H28" s="85"/>
      <c r="I28" s="85"/>
      <c r="J28" s="85"/>
      <c r="K28" s="85"/>
      <c r="L28" s="85"/>
      <c r="M28" s="85"/>
    </row>
    <row r="29" spans="1:13" ht="21" customHeight="1">
      <c r="A29" s="20" t="s">
        <v>7</v>
      </c>
      <c r="B29" s="84" t="s">
        <v>118</v>
      </c>
      <c r="C29" s="84"/>
      <c r="D29" s="18"/>
      <c r="E29" s="21" t="s">
        <v>8</v>
      </c>
      <c r="F29" s="84" t="s">
        <v>134</v>
      </c>
      <c r="G29" s="84"/>
      <c r="H29" s="84"/>
      <c r="I29" s="84"/>
      <c r="J29" s="84"/>
      <c r="K29" s="84"/>
      <c r="L29" s="84"/>
      <c r="M29" s="84"/>
    </row>
    <row r="30" spans="1:13" ht="21" customHeight="1">
      <c r="A30" s="22" t="s">
        <v>52</v>
      </c>
      <c r="B30" s="23"/>
      <c r="C30" s="24"/>
      <c r="D30" s="25"/>
      <c r="E30" s="22" t="s">
        <v>52</v>
      </c>
      <c r="F30" s="23"/>
      <c r="G30" s="26"/>
      <c r="H30" s="26"/>
      <c r="I30" s="26"/>
      <c r="J30" s="26"/>
      <c r="K30" s="26"/>
      <c r="L30" s="26"/>
      <c r="M30" s="26"/>
    </row>
    <row r="31" spans="1:13" ht="21" customHeight="1">
      <c r="A31" s="27"/>
      <c r="B31" s="84"/>
      <c r="C31" s="84"/>
      <c r="D31" s="18"/>
      <c r="E31" s="28"/>
      <c r="F31" s="85"/>
      <c r="G31" s="85"/>
      <c r="H31" s="85"/>
      <c r="I31" s="85"/>
      <c r="J31" s="85"/>
      <c r="K31" s="85"/>
      <c r="L31" s="85"/>
      <c r="M31" s="85"/>
    </row>
    <row r="32" spans="1:13" ht="21" customHeight="1">
      <c r="A32" s="29"/>
      <c r="B32" s="84"/>
      <c r="C32" s="84"/>
      <c r="D32" s="18"/>
      <c r="E32" s="30"/>
      <c r="F32" s="84"/>
      <c r="G32" s="84"/>
      <c r="H32" s="84"/>
      <c r="I32" s="84"/>
      <c r="J32" s="84"/>
      <c r="K32" s="84"/>
      <c r="L32" s="84"/>
      <c r="M32" s="84"/>
    </row>
    <row r="33" spans="1:13" ht="21" customHeight="1">
      <c r="A33" s="5"/>
      <c r="B33" s="5"/>
      <c r="C33" s="5"/>
      <c r="D33" s="5"/>
      <c r="E33" s="11"/>
      <c r="F33" s="11"/>
      <c r="G33" s="11"/>
      <c r="H33" s="11"/>
      <c r="I33" s="5"/>
      <c r="J33" s="5"/>
      <c r="K33" s="5"/>
      <c r="L33" s="31"/>
      <c r="M33" s="3"/>
    </row>
    <row r="34" spans="1:13" ht="21" customHeight="1">
      <c r="A34" s="9" t="s">
        <v>53</v>
      </c>
      <c r="B34" s="5"/>
      <c r="C34" s="5"/>
      <c r="D34" s="5"/>
      <c r="E34" s="32" t="s">
        <v>9</v>
      </c>
      <c r="F34" s="32" t="s">
        <v>10</v>
      </c>
      <c r="G34" s="32" t="s">
        <v>11</v>
      </c>
      <c r="H34" s="32" t="s">
        <v>12</v>
      </c>
      <c r="I34" s="32" t="s">
        <v>13</v>
      </c>
      <c r="J34" s="86" t="s">
        <v>14</v>
      </c>
      <c r="K34" s="86"/>
      <c r="L34" s="32" t="s">
        <v>15</v>
      </c>
      <c r="M34" s="32" t="s">
        <v>16</v>
      </c>
    </row>
    <row r="35" spans="1:13" ht="21" customHeight="1">
      <c r="A35" s="33" t="s">
        <v>17</v>
      </c>
      <c r="B35" s="34" t="str">
        <f>IF(B28&gt;"",B28,"")</f>
        <v>KILL Christian</v>
      </c>
      <c r="C35" s="34" t="str">
        <f>IF(F28&gt;"",F28,"")</f>
        <v>KENZIGULOV  Dastan</v>
      </c>
      <c r="D35" s="34">
        <f>IF(D28&gt;"",D28&amp;" - "&amp;H28,"")</f>
      </c>
      <c r="E35" s="35">
        <v>7</v>
      </c>
      <c r="F35" s="35">
        <v>7</v>
      </c>
      <c r="G35" s="35">
        <v>1</v>
      </c>
      <c r="H35" s="35"/>
      <c r="I35" s="35"/>
      <c r="J35" s="36">
        <f>IF(ISBLANK(E35),"",COUNTIF(E35:I35,"&gt;=0"))</f>
        <v>3</v>
      </c>
      <c r="K35" s="37">
        <f>IF(ISBLANK(E35),"",(IF(LEFT(E35,1)="-",1,0)+IF(LEFT(F35,1)="-",1,0)+IF(LEFT(G35,1)="-",1,0)+IF(LEFT(H35,1)="-",1,0)+IF(LEFT(I35,1)="-",1,0)))</f>
        <v>0</v>
      </c>
      <c r="L35" s="38">
        <f aca="true" t="shared" si="1" ref="L35:M39">IF(J35=3,1,"")</f>
        <v>1</v>
      </c>
      <c r="M35" s="39">
        <f t="shared" si="1"/>
      </c>
    </row>
    <row r="36" spans="1:13" ht="21" customHeight="1">
      <c r="A36" s="33" t="s">
        <v>18</v>
      </c>
      <c r="B36" s="34" t="str">
        <f>IF(B29&gt;"",B29,"")</f>
        <v>HUBERTY Dennis</v>
      </c>
      <c r="C36" s="34" t="str">
        <f>IF(F29&gt;"",F29,"")</f>
        <v>ARTUKMETOV Irisbek</v>
      </c>
      <c r="D36" s="34">
        <f>IF(D29&gt;"",D29&amp;" - "&amp;H29,"")</f>
      </c>
      <c r="E36" s="35">
        <v>10</v>
      </c>
      <c r="F36" s="35">
        <v>7</v>
      </c>
      <c r="G36" s="35">
        <v>-5</v>
      </c>
      <c r="H36" s="35">
        <v>7</v>
      </c>
      <c r="I36" s="35"/>
      <c r="J36" s="36">
        <f>IF(ISBLANK(E36),"",COUNTIF(E36:I36,"&gt;=0"))</f>
        <v>3</v>
      </c>
      <c r="K36" s="37">
        <f>IF(ISBLANK(E36),"",(IF(LEFT(E36,1)="-",1,0)+IF(LEFT(F36,1)="-",1,0)+IF(LEFT(G36,1)="-",1,0)+IF(LEFT(H36,1)="-",1,0)+IF(LEFT(I36,1)="-",1,0)))</f>
        <v>1</v>
      </c>
      <c r="L36" s="38">
        <f t="shared" si="1"/>
        <v>1</v>
      </c>
      <c r="M36" s="39">
        <f t="shared" si="1"/>
      </c>
    </row>
    <row r="37" spans="1:13" ht="21" customHeight="1">
      <c r="A37" s="40" t="s">
        <v>52</v>
      </c>
      <c r="B37" s="34">
        <f>IF(B31&gt;"",B31&amp;" / "&amp;B32,"")</f>
      </c>
      <c r="C37" s="34">
        <f>IF(F31&gt;"",F31&amp;" / "&amp;F32,"")</f>
      </c>
      <c r="D37" s="41"/>
      <c r="E37" s="42"/>
      <c r="F37" s="35"/>
      <c r="G37" s="35"/>
      <c r="H37" s="43"/>
      <c r="I37" s="43"/>
      <c r="J37" s="36">
        <f>IF(ISBLANK(E37),"",COUNTIF(E37:I37,"&gt;=0"))</f>
      </c>
      <c r="K37" s="37">
        <f>IF(ISBLANK(E37),"",(IF(LEFT(E37,1)="-",1,0)+IF(LEFT(F37,1)="-",1,0)+IF(LEFT(G37,1)="-",1,0)+IF(LEFT(H37,1)="-",1,0)+IF(LEFT(I37,1)="-",1,0)))</f>
      </c>
      <c r="L37" s="38">
        <f t="shared" si="1"/>
      </c>
      <c r="M37" s="39">
        <f t="shared" si="1"/>
      </c>
    </row>
    <row r="38" spans="1:13" ht="21" customHeight="1">
      <c r="A38" s="33" t="s">
        <v>19</v>
      </c>
      <c r="B38" s="34" t="str">
        <f>IF(B28&gt;"",B28,"")</f>
        <v>KILL Christian</v>
      </c>
      <c r="C38" s="34" t="str">
        <f>IF(F29&gt;"",F29,"")</f>
        <v>ARTUKMETOV Irisbek</v>
      </c>
      <c r="D38" s="44"/>
      <c r="E38" s="45"/>
      <c r="F38" s="46"/>
      <c r="G38" s="43"/>
      <c r="H38" s="35"/>
      <c r="I38" s="35"/>
      <c r="J38" s="36">
        <f>IF(ISBLANK(E38),"",COUNTIF(E38:I38,"&gt;=0"))</f>
      </c>
      <c r="K38" s="37">
        <f>IF(ISBLANK(E38),"",(IF(LEFT(E38,1)="-",1,0)+IF(LEFT(F38,1)="-",1,0)+IF(LEFT(G38,1)="-",1,0)+IF(LEFT(H38,1)="-",1,0)+IF(LEFT(I38,1)="-",1,0)))</f>
      </c>
      <c r="L38" s="38">
        <f t="shared" si="1"/>
      </c>
      <c r="M38" s="39">
        <f t="shared" si="1"/>
      </c>
    </row>
    <row r="39" spans="1:13" ht="21" customHeight="1" thickBot="1">
      <c r="A39" s="33" t="s">
        <v>20</v>
      </c>
      <c r="B39" s="34" t="str">
        <f>IF(B29&gt;"",B29,"")</f>
        <v>HUBERTY Dennis</v>
      </c>
      <c r="C39" s="34" t="str">
        <f>IF(F28&gt;"",F28,"")</f>
        <v>KENZIGULOV  Dastan</v>
      </c>
      <c r="D39" s="44"/>
      <c r="E39" s="42"/>
      <c r="F39" s="35"/>
      <c r="G39" s="35"/>
      <c r="H39" s="35"/>
      <c r="I39" s="35"/>
      <c r="J39" s="36">
        <f>IF(ISBLANK(E39),"",COUNTIF(E39:I39,"&gt;=0"))</f>
      </c>
      <c r="K39" s="37">
        <f>IF(ISBLANK(E39),"",(IF(LEFT(E39,1)="-",1,0)+IF(LEFT(F39,1)="-",1,0)+IF(LEFT(G39,1)="-",1,0)+IF(LEFT(H39,1)="-",1,0)+IF(LEFT(I39,1)="-",1,0)))</f>
      </c>
      <c r="L39" s="38">
        <f t="shared" si="1"/>
      </c>
      <c r="M39" s="39">
        <f t="shared" si="1"/>
      </c>
    </row>
    <row r="40" spans="1:13" ht="21" customHeight="1" thickBot="1">
      <c r="A40" s="5"/>
      <c r="B40" s="5"/>
      <c r="C40" s="5"/>
      <c r="D40" s="5"/>
      <c r="E40" s="5"/>
      <c r="F40" s="5"/>
      <c r="G40" s="5"/>
      <c r="H40" s="47" t="s">
        <v>54</v>
      </c>
      <c r="I40" s="48"/>
      <c r="J40" s="49">
        <f>IF(ISBLANK(B28),"",SUM(J35:J39))</f>
        <v>6</v>
      </c>
      <c r="K40" s="49">
        <f>IF(ISBLANK(F28),"",SUM(K35:K39))</f>
        <v>1</v>
      </c>
      <c r="L40" s="50">
        <f>IF(ISBLANK(E35),"",SUM(L35:L39))</f>
        <v>2</v>
      </c>
      <c r="M40" s="51">
        <f>IF(ISBLANK(E35),"",SUM(M35:M39))</f>
        <v>0</v>
      </c>
    </row>
    <row r="41" spans="1:13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1" customHeight="1">
      <c r="A42" s="52"/>
      <c r="B42" s="5" t="s">
        <v>56</v>
      </c>
      <c r="C42" s="5" t="s">
        <v>57</v>
      </c>
      <c r="D42" s="3"/>
      <c r="E42" s="5"/>
      <c r="F42" s="5"/>
      <c r="G42" s="3"/>
      <c r="H42" s="5"/>
      <c r="I42" s="3" t="s">
        <v>55</v>
      </c>
      <c r="J42" s="3"/>
      <c r="K42" s="5"/>
      <c r="L42" s="5"/>
      <c r="M42" s="5"/>
    </row>
    <row r="43" spans="1:13" ht="21" customHeight="1" thickBot="1">
      <c r="A43" s="53"/>
      <c r="B43" s="54" t="str">
        <f>B27</f>
        <v>LUX 1</v>
      </c>
      <c r="C43" s="5" t="str">
        <f>F27</f>
        <v>KAZ 2</v>
      </c>
      <c r="D43" s="5"/>
      <c r="E43" s="5"/>
      <c r="F43" s="5"/>
      <c r="G43" s="5"/>
      <c r="H43" s="5"/>
      <c r="I43" s="87" t="str">
        <f>IF(L40=2,B27,IF(M40=2,F27,IF(L40=5,IF(M40=5,"tasan",""),"")))</f>
        <v>LUX 1</v>
      </c>
      <c r="J43" s="87"/>
      <c r="K43" s="87"/>
      <c r="L43" s="87"/>
      <c r="M43" s="87"/>
    </row>
    <row r="44" spans="1:13" ht="21" customHeight="1">
      <c r="A44" s="55"/>
      <c r="B44" s="55"/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6"/>
    </row>
    <row r="46" spans="1:13" ht="21" customHeight="1">
      <c r="A46" s="3">
        <f>1+A24</f>
        <v>3</v>
      </c>
      <c r="B46" s="4" t="s">
        <v>3</v>
      </c>
      <c r="C46" s="5"/>
      <c r="D46" s="5"/>
      <c r="E46" s="3"/>
      <c r="F46" s="6" t="s">
        <v>50</v>
      </c>
      <c r="G46" s="7"/>
      <c r="H46" s="8"/>
      <c r="I46" s="88">
        <v>43804</v>
      </c>
      <c r="J46" s="88"/>
      <c r="K46" s="88"/>
      <c r="L46" s="88"/>
      <c r="M46" s="88"/>
    </row>
    <row r="47" spans="1:13" ht="21" customHeight="1">
      <c r="A47" s="9"/>
      <c r="B47" s="9" t="s">
        <v>4</v>
      </c>
      <c r="C47" s="5"/>
      <c r="D47" s="5"/>
      <c r="E47" s="3"/>
      <c r="F47" s="6"/>
      <c r="G47" s="7"/>
      <c r="H47" s="8"/>
      <c r="I47" s="89" t="s">
        <v>58</v>
      </c>
      <c r="J47" s="89"/>
      <c r="K47" s="89"/>
      <c r="L47" s="89"/>
      <c r="M47" s="89"/>
    </row>
    <row r="48" spans="1:13" ht="21" customHeight="1">
      <c r="A48" s="3"/>
      <c r="B48" s="10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</row>
    <row r="49" spans="1:13" ht="21" customHeight="1">
      <c r="A49" s="12" t="s">
        <v>51</v>
      </c>
      <c r="B49" s="90" t="s">
        <v>21</v>
      </c>
      <c r="C49" s="90"/>
      <c r="D49" s="13"/>
      <c r="E49" s="12" t="s">
        <v>51</v>
      </c>
      <c r="F49" s="14" t="s">
        <v>43</v>
      </c>
      <c r="G49" s="15"/>
      <c r="H49" s="15"/>
      <c r="I49" s="15"/>
      <c r="J49" s="15"/>
      <c r="K49" s="15"/>
      <c r="L49" s="15"/>
      <c r="M49" s="16"/>
    </row>
    <row r="50" spans="1:13" ht="21" customHeight="1">
      <c r="A50" s="17" t="s">
        <v>5</v>
      </c>
      <c r="B50" s="84" t="s">
        <v>116</v>
      </c>
      <c r="C50" s="84"/>
      <c r="D50" s="18"/>
      <c r="E50" s="19" t="s">
        <v>6</v>
      </c>
      <c r="F50" s="85" t="s">
        <v>129</v>
      </c>
      <c r="G50" s="85"/>
      <c r="H50" s="85"/>
      <c r="I50" s="85"/>
      <c r="J50" s="85"/>
      <c r="K50" s="85"/>
      <c r="L50" s="85"/>
      <c r="M50" s="85"/>
    </row>
    <row r="51" spans="1:13" ht="21" customHeight="1">
      <c r="A51" s="20" t="s">
        <v>7</v>
      </c>
      <c r="B51" s="84" t="s">
        <v>115</v>
      </c>
      <c r="C51" s="84"/>
      <c r="D51" s="18"/>
      <c r="E51" s="21" t="s">
        <v>8</v>
      </c>
      <c r="F51" s="84" t="s">
        <v>168</v>
      </c>
      <c r="G51" s="84"/>
      <c r="H51" s="84"/>
      <c r="I51" s="84"/>
      <c r="J51" s="84"/>
      <c r="K51" s="84"/>
      <c r="L51" s="84"/>
      <c r="M51" s="84"/>
    </row>
    <row r="52" spans="1:13" ht="21" customHeight="1">
      <c r="A52" s="22" t="s">
        <v>52</v>
      </c>
      <c r="B52" s="23"/>
      <c r="C52" s="24"/>
      <c r="D52" s="25"/>
      <c r="E52" s="22" t="s">
        <v>52</v>
      </c>
      <c r="F52" s="23"/>
      <c r="G52" s="26"/>
      <c r="H52" s="26"/>
      <c r="I52" s="26"/>
      <c r="J52" s="26"/>
      <c r="K52" s="26"/>
      <c r="L52" s="26"/>
      <c r="M52" s="26"/>
    </row>
    <row r="53" spans="1:13" ht="21" customHeight="1">
      <c r="A53" s="27"/>
      <c r="B53" s="84"/>
      <c r="C53" s="84"/>
      <c r="D53" s="18"/>
      <c r="E53" s="28"/>
      <c r="F53" s="85"/>
      <c r="G53" s="85"/>
      <c r="H53" s="85"/>
      <c r="I53" s="85"/>
      <c r="J53" s="85"/>
      <c r="K53" s="85"/>
      <c r="L53" s="85"/>
      <c r="M53" s="85"/>
    </row>
    <row r="54" spans="1:13" ht="21" customHeight="1">
      <c r="A54" s="29"/>
      <c r="B54" s="84"/>
      <c r="C54" s="84"/>
      <c r="D54" s="18"/>
      <c r="E54" s="30"/>
      <c r="F54" s="84"/>
      <c r="G54" s="84"/>
      <c r="H54" s="84"/>
      <c r="I54" s="84"/>
      <c r="J54" s="84"/>
      <c r="K54" s="84"/>
      <c r="L54" s="84"/>
      <c r="M54" s="84"/>
    </row>
    <row r="55" spans="1:13" ht="21" customHeight="1">
      <c r="A55" s="5"/>
      <c r="B55" s="5"/>
      <c r="C55" s="5"/>
      <c r="D55" s="5"/>
      <c r="E55" s="11"/>
      <c r="F55" s="11"/>
      <c r="G55" s="11"/>
      <c r="H55" s="11"/>
      <c r="I55" s="5"/>
      <c r="J55" s="5"/>
      <c r="K55" s="5"/>
      <c r="L55" s="31"/>
      <c r="M55" s="3"/>
    </row>
    <row r="56" spans="1:13" ht="21" customHeight="1">
      <c r="A56" s="9" t="s">
        <v>53</v>
      </c>
      <c r="B56" s="5"/>
      <c r="C56" s="5"/>
      <c r="D56" s="5"/>
      <c r="E56" s="32" t="s">
        <v>9</v>
      </c>
      <c r="F56" s="32" t="s">
        <v>10</v>
      </c>
      <c r="G56" s="32" t="s">
        <v>11</v>
      </c>
      <c r="H56" s="32" t="s">
        <v>12</v>
      </c>
      <c r="I56" s="32" t="s">
        <v>13</v>
      </c>
      <c r="J56" s="86" t="s">
        <v>14</v>
      </c>
      <c r="K56" s="86"/>
      <c r="L56" s="32" t="s">
        <v>15</v>
      </c>
      <c r="M56" s="32" t="s">
        <v>16</v>
      </c>
    </row>
    <row r="57" spans="1:13" ht="21" customHeight="1">
      <c r="A57" s="33" t="s">
        <v>17</v>
      </c>
      <c r="B57" s="34" t="str">
        <f>IF(B50&gt;"",B50,"")</f>
        <v>EGENBERG Gard</v>
      </c>
      <c r="C57" s="34" t="str">
        <f>IF(F50&gt;"",F50,"")</f>
        <v>PINTOS Martin</v>
      </c>
      <c r="D57" s="34">
        <f>IF(D50&gt;"",D50&amp;" - "&amp;H50,"")</f>
      </c>
      <c r="E57" s="35">
        <v>-3</v>
      </c>
      <c r="F57" s="35">
        <v>-10</v>
      </c>
      <c r="G57" s="35">
        <v>10</v>
      </c>
      <c r="H57" s="35">
        <v>-10</v>
      </c>
      <c r="I57" s="35"/>
      <c r="J57" s="36">
        <f>IF(ISBLANK(E57),"",COUNTIF(E57:I57,"&gt;=0"))</f>
        <v>1</v>
      </c>
      <c r="K57" s="37">
        <f>IF(ISBLANK(E57),"",(IF(LEFT(E57,1)="-",1,0)+IF(LEFT(F57,1)="-",1,0)+IF(LEFT(G57,1)="-",1,0)+IF(LEFT(H57,1)="-",1,0)+IF(LEFT(I57,1)="-",1,0)))</f>
        <v>3</v>
      </c>
      <c r="L57" s="38">
        <f aca="true" t="shared" si="2" ref="L57:M61">IF(J57=3,1,"")</f>
      </c>
      <c r="M57" s="39">
        <f t="shared" si="2"/>
        <v>1</v>
      </c>
    </row>
    <row r="58" spans="1:13" ht="21" customHeight="1">
      <c r="A58" s="33" t="s">
        <v>18</v>
      </c>
      <c r="B58" s="34" t="str">
        <f>IF(B51&gt;"",B51,"")</f>
        <v>WETZEL Adrian Evensen</v>
      </c>
      <c r="C58" s="34" t="str">
        <f>IF(F51&gt;"",F51,"")</f>
        <v>CEPAS Ander</v>
      </c>
      <c r="D58" s="34">
        <f>IF(D51&gt;"",D51&amp;" - "&amp;H51,"")</f>
      </c>
      <c r="E58" s="35">
        <v>11</v>
      </c>
      <c r="F58" s="35">
        <v>-11</v>
      </c>
      <c r="G58" s="35">
        <v>-12</v>
      </c>
      <c r="H58" s="35">
        <v>6</v>
      </c>
      <c r="I58" s="35">
        <v>8</v>
      </c>
      <c r="J58" s="36">
        <f>IF(ISBLANK(E58),"",COUNTIF(E58:I58,"&gt;=0"))</f>
        <v>3</v>
      </c>
      <c r="K58" s="37">
        <f>IF(ISBLANK(E58),"",(IF(LEFT(E58,1)="-",1,0)+IF(LEFT(F58,1)="-",1,0)+IF(LEFT(G58,1)="-",1,0)+IF(LEFT(H58,1)="-",1,0)+IF(LEFT(I58,1)="-",1,0)))</f>
        <v>2</v>
      </c>
      <c r="L58" s="38">
        <f t="shared" si="2"/>
        <v>1</v>
      </c>
      <c r="M58" s="39">
        <f t="shared" si="2"/>
      </c>
    </row>
    <row r="59" spans="1:13" ht="21" customHeight="1">
      <c r="A59" s="40" t="s">
        <v>52</v>
      </c>
      <c r="B59" s="34">
        <f>IF(B53&gt;"",B53&amp;" / "&amp;B54,"")</f>
      </c>
      <c r="C59" s="34">
        <f>IF(F53&gt;"",F53&amp;" / "&amp;F54,"")</f>
      </c>
      <c r="D59" s="41"/>
      <c r="E59" s="42"/>
      <c r="F59" s="35"/>
      <c r="G59" s="35"/>
      <c r="H59" s="43"/>
      <c r="I59" s="43"/>
      <c r="J59" s="36">
        <f>IF(ISBLANK(E59),"",COUNTIF(E59:I59,"&gt;=0"))</f>
      </c>
      <c r="K59" s="37">
        <f>IF(ISBLANK(E59),"",(IF(LEFT(E59,1)="-",1,0)+IF(LEFT(F59,1)="-",1,0)+IF(LEFT(G59,1)="-",1,0)+IF(LEFT(H59,1)="-",1,0)+IF(LEFT(I59,1)="-",1,0)))</f>
      </c>
      <c r="L59" s="38">
        <f t="shared" si="2"/>
      </c>
      <c r="M59" s="39">
        <f t="shared" si="2"/>
      </c>
    </row>
    <row r="60" spans="1:13" ht="21" customHeight="1">
      <c r="A60" s="33" t="s">
        <v>19</v>
      </c>
      <c r="B60" s="34" t="str">
        <f>IF(B50&gt;"",B50,"")</f>
        <v>EGENBERG Gard</v>
      </c>
      <c r="C60" s="34" t="str">
        <f>IF(F51&gt;"",F51,"")</f>
        <v>CEPAS Ander</v>
      </c>
      <c r="D60" s="44"/>
      <c r="E60" s="45">
        <v>-4</v>
      </c>
      <c r="F60" s="46">
        <v>8</v>
      </c>
      <c r="G60" s="43">
        <v>9</v>
      </c>
      <c r="H60" s="35">
        <v>4</v>
      </c>
      <c r="I60" s="35"/>
      <c r="J60" s="36">
        <f>IF(ISBLANK(E60),"",COUNTIF(E60:I60,"&gt;=0"))</f>
        <v>3</v>
      </c>
      <c r="K60" s="37">
        <f>IF(ISBLANK(E60),"",(IF(LEFT(E60,1)="-",1,0)+IF(LEFT(F60,1)="-",1,0)+IF(LEFT(G60,1)="-",1,0)+IF(LEFT(H60,1)="-",1,0)+IF(LEFT(I60,1)="-",1,0)))</f>
        <v>1</v>
      </c>
      <c r="L60" s="38">
        <f t="shared" si="2"/>
        <v>1</v>
      </c>
      <c r="M60" s="39">
        <f t="shared" si="2"/>
      </c>
    </row>
    <row r="61" spans="1:13" ht="21" customHeight="1" thickBot="1">
      <c r="A61" s="33" t="s">
        <v>20</v>
      </c>
      <c r="B61" s="34" t="str">
        <f>IF(B51&gt;"",B51,"")</f>
        <v>WETZEL Adrian Evensen</v>
      </c>
      <c r="C61" s="34" t="str">
        <f>IF(F50&gt;"",F50,"")</f>
        <v>PINTOS Martin</v>
      </c>
      <c r="D61" s="44"/>
      <c r="E61" s="42"/>
      <c r="F61" s="35"/>
      <c r="G61" s="35"/>
      <c r="H61" s="35"/>
      <c r="I61" s="35"/>
      <c r="J61" s="36">
        <f>IF(ISBLANK(E61),"",COUNTIF(E61:I61,"&gt;=0"))</f>
      </c>
      <c r="K61" s="37">
        <f>IF(ISBLANK(E61),"",(IF(LEFT(E61,1)="-",1,0)+IF(LEFT(F61,1)="-",1,0)+IF(LEFT(G61,1)="-",1,0)+IF(LEFT(H61,1)="-",1,0)+IF(LEFT(I61,1)="-",1,0)))</f>
      </c>
      <c r="L61" s="38">
        <f t="shared" si="2"/>
      </c>
      <c r="M61" s="39">
        <f t="shared" si="2"/>
      </c>
    </row>
    <row r="62" spans="1:13" ht="21" customHeight="1" thickBot="1">
      <c r="A62" s="5"/>
      <c r="B62" s="5"/>
      <c r="C62" s="5"/>
      <c r="D62" s="5"/>
      <c r="E62" s="5"/>
      <c r="F62" s="5"/>
      <c r="G62" s="5"/>
      <c r="H62" s="47" t="s">
        <v>54</v>
      </c>
      <c r="I62" s="48"/>
      <c r="J62" s="49">
        <f>IF(ISBLANK(B50),"",SUM(J57:J61))</f>
        <v>7</v>
      </c>
      <c r="K62" s="49">
        <f>IF(ISBLANK(F50),"",SUM(K57:K61))</f>
        <v>6</v>
      </c>
      <c r="L62" s="50">
        <f>IF(ISBLANK(E57),"",SUM(L57:L61))</f>
        <v>2</v>
      </c>
      <c r="M62" s="51">
        <f>IF(ISBLANK(E57),"",SUM(M57:M61))</f>
        <v>1</v>
      </c>
    </row>
    <row r="63" spans="1:13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1" customHeight="1">
      <c r="A64" s="52"/>
      <c r="B64" s="5" t="s">
        <v>56</v>
      </c>
      <c r="C64" s="5" t="s">
        <v>57</v>
      </c>
      <c r="D64" s="3"/>
      <c r="E64" s="5"/>
      <c r="F64" s="5"/>
      <c r="G64" s="3"/>
      <c r="H64" s="5"/>
      <c r="I64" s="3" t="s">
        <v>55</v>
      </c>
      <c r="J64" s="3"/>
      <c r="K64" s="5"/>
      <c r="L64" s="5"/>
      <c r="M64" s="5"/>
    </row>
    <row r="65" spans="1:13" ht="21" customHeight="1" thickBot="1">
      <c r="A65" s="53"/>
      <c r="B65" s="54" t="str">
        <f>B49</f>
        <v>NOR</v>
      </c>
      <c r="C65" s="5" t="str">
        <f>F49</f>
        <v>ESP 4</v>
      </c>
      <c r="D65" s="5"/>
      <c r="E65" s="5"/>
      <c r="F65" s="5"/>
      <c r="G65" s="5"/>
      <c r="H65" s="5"/>
      <c r="I65" s="87" t="str">
        <f>IF(L62=2,B49,IF(M62=2,F49,IF(L62=5,IF(M62=5,"tasan",""),"")))</f>
        <v>NOR</v>
      </c>
      <c r="J65" s="87"/>
      <c r="K65" s="87"/>
      <c r="L65" s="87"/>
      <c r="M65" s="87"/>
    </row>
    <row r="66" spans="1:13" ht="21" customHeight="1">
      <c r="A66" s="55"/>
      <c r="B66" s="55"/>
      <c r="C66" s="55"/>
      <c r="D66" s="55"/>
      <c r="E66" s="55"/>
      <c r="F66" s="55"/>
      <c r="G66" s="55"/>
      <c r="H66" s="55"/>
      <c r="I66" s="56"/>
      <c r="J66" s="56"/>
      <c r="K66" s="56"/>
      <c r="L66" s="56"/>
      <c r="M66" s="56"/>
    </row>
    <row r="68" spans="1:13" ht="21" customHeight="1">
      <c r="A68" s="3">
        <f>1+A46</f>
        <v>4</v>
      </c>
      <c r="B68" s="4" t="s">
        <v>3</v>
      </c>
      <c r="C68" s="5"/>
      <c r="D68" s="5"/>
      <c r="E68" s="3"/>
      <c r="F68" s="6" t="s">
        <v>50</v>
      </c>
      <c r="G68" s="7"/>
      <c r="H68" s="8"/>
      <c r="I68" s="88">
        <v>43804</v>
      </c>
      <c r="J68" s="88"/>
      <c r="K68" s="88"/>
      <c r="L68" s="88"/>
      <c r="M68" s="88"/>
    </row>
    <row r="69" spans="1:13" ht="21" customHeight="1">
      <c r="A69" s="9"/>
      <c r="B69" s="9" t="s">
        <v>4</v>
      </c>
      <c r="C69" s="5"/>
      <c r="D69" s="5"/>
      <c r="E69" s="3"/>
      <c r="F69" s="6"/>
      <c r="G69" s="7"/>
      <c r="H69" s="8"/>
      <c r="I69" s="89" t="s">
        <v>58</v>
      </c>
      <c r="J69" s="89"/>
      <c r="K69" s="89"/>
      <c r="L69" s="89"/>
      <c r="M69" s="89"/>
    </row>
    <row r="70" spans="1:13" ht="21" customHeight="1">
      <c r="A70" s="3"/>
      <c r="B70" s="10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</row>
    <row r="71" spans="1:13" ht="21" customHeight="1">
      <c r="A71" s="12" t="s">
        <v>51</v>
      </c>
      <c r="B71" s="90" t="s">
        <v>68</v>
      </c>
      <c r="C71" s="90"/>
      <c r="D71" s="13"/>
      <c r="E71" s="12" t="s">
        <v>51</v>
      </c>
      <c r="F71" s="14" t="s">
        <v>139</v>
      </c>
      <c r="G71" s="15"/>
      <c r="H71" s="15"/>
      <c r="I71" s="15"/>
      <c r="J71" s="15"/>
      <c r="K71" s="15"/>
      <c r="L71" s="15"/>
      <c r="M71" s="16"/>
    </row>
    <row r="72" spans="1:13" ht="21" customHeight="1">
      <c r="A72" s="17" t="s">
        <v>5</v>
      </c>
      <c r="B72" s="84" t="s">
        <v>103</v>
      </c>
      <c r="C72" s="84"/>
      <c r="D72" s="18"/>
      <c r="E72" s="19" t="s">
        <v>6</v>
      </c>
      <c r="F72" s="85" t="s">
        <v>38</v>
      </c>
      <c r="G72" s="85"/>
      <c r="H72" s="85"/>
      <c r="I72" s="85"/>
      <c r="J72" s="85"/>
      <c r="K72" s="85"/>
      <c r="L72" s="85"/>
      <c r="M72" s="85"/>
    </row>
    <row r="73" spans="1:13" ht="21" customHeight="1">
      <c r="A73" s="20" t="s">
        <v>7</v>
      </c>
      <c r="B73" s="84" t="s">
        <v>102</v>
      </c>
      <c r="C73" s="84"/>
      <c r="D73" s="18"/>
      <c r="E73" s="21" t="s">
        <v>8</v>
      </c>
      <c r="F73" s="84" t="s">
        <v>140</v>
      </c>
      <c r="G73" s="84"/>
      <c r="H73" s="84"/>
      <c r="I73" s="84"/>
      <c r="J73" s="84"/>
      <c r="K73" s="84"/>
      <c r="L73" s="84"/>
      <c r="M73" s="84"/>
    </row>
    <row r="74" spans="1:13" ht="21" customHeight="1">
      <c r="A74" s="22" t="s">
        <v>52</v>
      </c>
      <c r="B74" s="23"/>
      <c r="C74" s="24"/>
      <c r="D74" s="25"/>
      <c r="E74" s="22" t="s">
        <v>52</v>
      </c>
      <c r="F74" s="23"/>
      <c r="G74" s="26"/>
      <c r="H74" s="26"/>
      <c r="I74" s="26"/>
      <c r="J74" s="26"/>
      <c r="K74" s="26"/>
      <c r="L74" s="26"/>
      <c r="M74" s="26"/>
    </row>
    <row r="75" spans="1:13" ht="21" customHeight="1">
      <c r="A75" s="27"/>
      <c r="B75" s="84"/>
      <c r="C75" s="84"/>
      <c r="D75" s="18"/>
      <c r="E75" s="28"/>
      <c r="F75" s="85"/>
      <c r="G75" s="85"/>
      <c r="H75" s="85"/>
      <c r="I75" s="85"/>
      <c r="J75" s="85"/>
      <c r="K75" s="85"/>
      <c r="L75" s="85"/>
      <c r="M75" s="85"/>
    </row>
    <row r="76" spans="1:13" ht="21" customHeight="1">
      <c r="A76" s="29"/>
      <c r="B76" s="84"/>
      <c r="C76" s="84"/>
      <c r="D76" s="18"/>
      <c r="E76" s="30"/>
      <c r="F76" s="84"/>
      <c r="G76" s="84"/>
      <c r="H76" s="84"/>
      <c r="I76" s="84"/>
      <c r="J76" s="84"/>
      <c r="K76" s="84"/>
      <c r="L76" s="84"/>
      <c r="M76" s="84"/>
    </row>
    <row r="77" spans="1:13" ht="21" customHeight="1">
      <c r="A77" s="5"/>
      <c r="B77" s="5"/>
      <c r="C77" s="5"/>
      <c r="D77" s="5"/>
      <c r="E77" s="11"/>
      <c r="F77" s="11"/>
      <c r="G77" s="11"/>
      <c r="H77" s="11"/>
      <c r="I77" s="5"/>
      <c r="J77" s="5"/>
      <c r="K77" s="5"/>
      <c r="L77" s="31"/>
      <c r="M77" s="3"/>
    </row>
    <row r="78" spans="1:13" ht="21" customHeight="1">
      <c r="A78" s="9" t="s">
        <v>53</v>
      </c>
      <c r="B78" s="5"/>
      <c r="C78" s="5"/>
      <c r="D78" s="5"/>
      <c r="E78" s="32" t="s">
        <v>9</v>
      </c>
      <c r="F78" s="32" t="s">
        <v>10</v>
      </c>
      <c r="G78" s="32" t="s">
        <v>11</v>
      </c>
      <c r="H78" s="32" t="s">
        <v>12</v>
      </c>
      <c r="I78" s="32" t="s">
        <v>13</v>
      </c>
      <c r="J78" s="86" t="s">
        <v>14</v>
      </c>
      <c r="K78" s="86"/>
      <c r="L78" s="32" t="s">
        <v>15</v>
      </c>
      <c r="M78" s="32" t="s">
        <v>16</v>
      </c>
    </row>
    <row r="79" spans="1:13" ht="21" customHeight="1">
      <c r="A79" s="33" t="s">
        <v>17</v>
      </c>
      <c r="B79" s="34" t="str">
        <f>IF(B72&gt;"",B72,"")</f>
        <v>HORBANENKO Oleksii</v>
      </c>
      <c r="C79" s="34" t="str">
        <f>IF(F72&gt;"",F72,"")</f>
        <v>LAANE Lauri</v>
      </c>
      <c r="D79" s="34">
        <f>IF(D72&gt;"",D72&amp;" - "&amp;H72,"")</f>
      </c>
      <c r="E79" s="35">
        <v>9</v>
      </c>
      <c r="F79" s="35">
        <v>7</v>
      </c>
      <c r="G79" s="35">
        <v>6</v>
      </c>
      <c r="H79" s="35"/>
      <c r="I79" s="35"/>
      <c r="J79" s="36">
        <f>IF(ISBLANK(E79),"",COUNTIF(E79:I79,"&gt;=0"))</f>
        <v>3</v>
      </c>
      <c r="K79" s="37">
        <f>IF(ISBLANK(E79),"",(IF(LEFT(E79,1)="-",1,0)+IF(LEFT(F79,1)="-",1,0)+IF(LEFT(G79,1)="-",1,0)+IF(LEFT(H79,1)="-",1,0)+IF(LEFT(I79,1)="-",1,0)))</f>
        <v>0</v>
      </c>
      <c r="L79" s="38">
        <f aca="true" t="shared" si="3" ref="L79:M83">IF(J79=3,1,"")</f>
        <v>1</v>
      </c>
      <c r="M79" s="39">
        <f t="shared" si="3"/>
      </c>
    </row>
    <row r="80" spans="1:13" ht="21" customHeight="1">
      <c r="A80" s="33" t="s">
        <v>18</v>
      </c>
      <c r="B80" s="34" t="str">
        <f>IF(B73&gt;"",B73,"")</f>
        <v>GREBENIUK Andrii</v>
      </c>
      <c r="C80" s="34" t="str">
        <f>IF(F73&gt;"",F73,"")</f>
        <v>MUSTONEN Aleksi</v>
      </c>
      <c r="D80" s="34">
        <f>IF(D73&gt;"",D73&amp;" - "&amp;H73,"")</f>
      </c>
      <c r="E80" s="35">
        <v>3</v>
      </c>
      <c r="F80" s="35">
        <v>8</v>
      </c>
      <c r="G80" s="35">
        <v>-2</v>
      </c>
      <c r="H80" s="35">
        <v>7</v>
      </c>
      <c r="I80" s="35"/>
      <c r="J80" s="36">
        <f>IF(ISBLANK(E80),"",COUNTIF(E80:I80,"&gt;=0"))</f>
        <v>3</v>
      </c>
      <c r="K80" s="37">
        <f>IF(ISBLANK(E80),"",(IF(LEFT(E80,1)="-",1,0)+IF(LEFT(F80,1)="-",1,0)+IF(LEFT(G80,1)="-",1,0)+IF(LEFT(H80,1)="-",1,0)+IF(LEFT(I80,1)="-",1,0)))</f>
        <v>1</v>
      </c>
      <c r="L80" s="38">
        <f t="shared" si="3"/>
        <v>1</v>
      </c>
      <c r="M80" s="39">
        <f t="shared" si="3"/>
      </c>
    </row>
    <row r="81" spans="1:13" ht="21" customHeight="1">
      <c r="A81" s="40" t="s">
        <v>52</v>
      </c>
      <c r="B81" s="34">
        <f>IF(B75&gt;"",B75&amp;" / "&amp;B76,"")</f>
      </c>
      <c r="C81" s="34">
        <f>IF(F75&gt;"",F75&amp;" / "&amp;F76,"")</f>
      </c>
      <c r="D81" s="41"/>
      <c r="E81" s="42"/>
      <c r="F81" s="35"/>
      <c r="G81" s="35"/>
      <c r="H81" s="43"/>
      <c r="I81" s="43"/>
      <c r="J81" s="36">
        <f>IF(ISBLANK(E81),"",COUNTIF(E81:I81,"&gt;=0"))</f>
      </c>
      <c r="K81" s="37">
        <f>IF(ISBLANK(E81),"",(IF(LEFT(E81,1)="-",1,0)+IF(LEFT(F81,1)="-",1,0)+IF(LEFT(G81,1)="-",1,0)+IF(LEFT(H81,1)="-",1,0)+IF(LEFT(I81,1)="-",1,0)))</f>
      </c>
      <c r="L81" s="38">
        <f t="shared" si="3"/>
      </c>
      <c r="M81" s="39">
        <f t="shared" si="3"/>
      </c>
    </row>
    <row r="82" spans="1:13" ht="21" customHeight="1">
      <c r="A82" s="33" t="s">
        <v>19</v>
      </c>
      <c r="B82" s="34" t="str">
        <f>IF(B72&gt;"",B72,"")</f>
        <v>HORBANENKO Oleksii</v>
      </c>
      <c r="C82" s="34" t="str">
        <f>IF(F73&gt;"",F73,"")</f>
        <v>MUSTONEN Aleksi</v>
      </c>
      <c r="D82" s="44"/>
      <c r="E82" s="45"/>
      <c r="F82" s="46"/>
      <c r="G82" s="43"/>
      <c r="H82" s="35"/>
      <c r="I82" s="35"/>
      <c r="J82" s="36">
        <f>IF(ISBLANK(E82),"",COUNTIF(E82:I82,"&gt;=0"))</f>
      </c>
      <c r="K82" s="37">
        <f>IF(ISBLANK(E82),"",(IF(LEFT(E82,1)="-",1,0)+IF(LEFT(F82,1)="-",1,0)+IF(LEFT(G82,1)="-",1,0)+IF(LEFT(H82,1)="-",1,0)+IF(LEFT(I82,1)="-",1,0)))</f>
      </c>
      <c r="L82" s="38">
        <f t="shared" si="3"/>
      </c>
      <c r="M82" s="39">
        <f t="shared" si="3"/>
      </c>
    </row>
    <row r="83" spans="1:13" ht="21" customHeight="1" thickBot="1">
      <c r="A83" s="33" t="s">
        <v>20</v>
      </c>
      <c r="B83" s="34" t="str">
        <f>IF(B73&gt;"",B73,"")</f>
        <v>GREBENIUK Andrii</v>
      </c>
      <c r="C83" s="34" t="str">
        <f>IF(F72&gt;"",F72,"")</f>
        <v>LAANE Lauri</v>
      </c>
      <c r="D83" s="44"/>
      <c r="E83" s="42"/>
      <c r="F83" s="35"/>
      <c r="G83" s="35"/>
      <c r="H83" s="35"/>
      <c r="I83" s="35"/>
      <c r="J83" s="36">
        <f>IF(ISBLANK(E83),"",COUNTIF(E83:I83,"&gt;=0"))</f>
      </c>
      <c r="K83" s="37">
        <f>IF(ISBLANK(E83),"",(IF(LEFT(E83,1)="-",1,0)+IF(LEFT(F83,1)="-",1,0)+IF(LEFT(G83,1)="-",1,0)+IF(LEFT(H83,1)="-",1,0)+IF(LEFT(I83,1)="-",1,0)))</f>
      </c>
      <c r="L83" s="38">
        <f t="shared" si="3"/>
      </c>
      <c r="M83" s="39">
        <f t="shared" si="3"/>
      </c>
    </row>
    <row r="84" spans="1:13" ht="21" customHeight="1" thickBot="1">
      <c r="A84" s="5"/>
      <c r="B84" s="5"/>
      <c r="C84" s="5"/>
      <c r="D84" s="5"/>
      <c r="E84" s="5"/>
      <c r="F84" s="5"/>
      <c r="G84" s="5"/>
      <c r="H84" s="47" t="s">
        <v>54</v>
      </c>
      <c r="I84" s="48"/>
      <c r="J84" s="49">
        <f>IF(ISBLANK(B72),"",SUM(J79:J83))</f>
        <v>6</v>
      </c>
      <c r="K84" s="49">
        <f>IF(ISBLANK(F72),"",SUM(K79:K83))</f>
        <v>1</v>
      </c>
      <c r="L84" s="50">
        <f>IF(ISBLANK(E79),"",SUM(L79:L83))</f>
        <v>2</v>
      </c>
      <c r="M84" s="51">
        <f>IF(ISBLANK(E79),"",SUM(M79:M83))</f>
        <v>0</v>
      </c>
    </row>
    <row r="85" spans="1:13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21" customHeight="1">
      <c r="A86" s="52"/>
      <c r="B86" s="5" t="s">
        <v>56</v>
      </c>
      <c r="C86" s="5" t="s">
        <v>57</v>
      </c>
      <c r="D86" s="3"/>
      <c r="E86" s="5"/>
      <c r="F86" s="5"/>
      <c r="G86" s="3"/>
      <c r="H86" s="5"/>
      <c r="I86" s="3" t="s">
        <v>55</v>
      </c>
      <c r="J86" s="3"/>
      <c r="K86" s="5"/>
      <c r="L86" s="5"/>
      <c r="M86" s="5"/>
    </row>
    <row r="87" spans="1:13" ht="21" customHeight="1" thickBot="1">
      <c r="A87" s="53"/>
      <c r="B87" s="54" t="str">
        <f>B71</f>
        <v>UKR 1</v>
      </c>
      <c r="C87" s="5" t="str">
        <f>F71</f>
        <v>EST/FIN</v>
      </c>
      <c r="D87" s="5"/>
      <c r="E87" s="5"/>
      <c r="F87" s="5"/>
      <c r="G87" s="5"/>
      <c r="H87" s="5"/>
      <c r="I87" s="87" t="str">
        <f>IF(L84=2,B71,IF(M84=2,F71,IF(L84=5,IF(M84=5,"tasan",""),"")))</f>
        <v>UKR 1</v>
      </c>
      <c r="J87" s="87"/>
      <c r="K87" s="87"/>
      <c r="L87" s="87"/>
      <c r="M87" s="87"/>
    </row>
    <row r="88" spans="1:13" ht="21" customHeight="1">
      <c r="A88" s="55"/>
      <c r="B88" s="55"/>
      <c r="C88" s="55"/>
      <c r="D88" s="55"/>
      <c r="E88" s="55"/>
      <c r="F88" s="55"/>
      <c r="G88" s="55"/>
      <c r="H88" s="55"/>
      <c r="I88" s="56"/>
      <c r="J88" s="56"/>
      <c r="K88" s="56"/>
      <c r="L88" s="56"/>
      <c r="M88" s="56"/>
    </row>
    <row r="90" spans="1:13" ht="21" customHeight="1">
      <c r="A90" s="3">
        <f>A68+1</f>
        <v>5</v>
      </c>
      <c r="B90" s="4" t="s">
        <v>3</v>
      </c>
      <c r="C90" s="5"/>
      <c r="D90" s="5"/>
      <c r="E90" s="3"/>
      <c r="F90" s="6" t="s">
        <v>50</v>
      </c>
      <c r="G90" s="7"/>
      <c r="H90" s="8"/>
      <c r="I90" s="88">
        <v>43804</v>
      </c>
      <c r="J90" s="88"/>
      <c r="K90" s="88"/>
      <c r="L90" s="88"/>
      <c r="M90" s="88"/>
    </row>
    <row r="91" spans="1:13" ht="21" customHeight="1">
      <c r="A91" s="9"/>
      <c r="B91" s="9" t="s">
        <v>4</v>
      </c>
      <c r="C91" s="5"/>
      <c r="D91" s="5"/>
      <c r="E91" s="3"/>
      <c r="F91" s="6"/>
      <c r="G91" s="7"/>
      <c r="H91" s="8"/>
      <c r="I91" s="89" t="s">
        <v>58</v>
      </c>
      <c r="J91" s="89"/>
      <c r="K91" s="89"/>
      <c r="L91" s="89"/>
      <c r="M91" s="89"/>
    </row>
    <row r="92" spans="1:13" ht="21" customHeight="1">
      <c r="A92" s="3"/>
      <c r="B92" s="10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</row>
    <row r="93" spans="1:13" ht="21" customHeight="1">
      <c r="A93" s="12" t="s">
        <v>51</v>
      </c>
      <c r="B93" s="91" t="s">
        <v>69</v>
      </c>
      <c r="C93" s="92"/>
      <c r="D93" s="13"/>
      <c r="E93" s="12" t="s">
        <v>51</v>
      </c>
      <c r="F93" s="14" t="s">
        <v>70</v>
      </c>
      <c r="G93" s="15"/>
      <c r="H93" s="15"/>
      <c r="I93" s="15"/>
      <c r="J93" s="15"/>
      <c r="K93" s="15"/>
      <c r="L93" s="15"/>
      <c r="M93" s="16"/>
    </row>
    <row r="94" spans="1:13" ht="21" customHeight="1">
      <c r="A94" s="17" t="s">
        <v>5</v>
      </c>
      <c r="B94" s="84" t="s">
        <v>99</v>
      </c>
      <c r="C94" s="84"/>
      <c r="D94" s="18"/>
      <c r="E94" s="19" t="s">
        <v>6</v>
      </c>
      <c r="F94" t="s">
        <v>164</v>
      </c>
      <c r="G94" s="60"/>
      <c r="H94" s="60"/>
      <c r="I94" s="60"/>
      <c r="J94" s="60"/>
      <c r="K94" s="60"/>
      <c r="L94" s="60"/>
      <c r="M94" s="60"/>
    </row>
    <row r="95" spans="1:13" ht="21" customHeight="1">
      <c r="A95" s="20" t="s">
        <v>7</v>
      </c>
      <c r="B95" s="84" t="s">
        <v>100</v>
      </c>
      <c r="C95" s="84"/>
      <c r="D95" s="18"/>
      <c r="E95" s="21" t="s">
        <v>8</v>
      </c>
      <c r="F95" s="84" t="s">
        <v>165</v>
      </c>
      <c r="G95" s="84"/>
      <c r="H95" s="84"/>
      <c r="I95" s="84"/>
      <c r="J95" s="84"/>
      <c r="K95" s="84"/>
      <c r="L95" s="84"/>
      <c r="M95" s="84"/>
    </row>
    <row r="96" spans="1:13" ht="21" customHeight="1">
      <c r="A96" s="22" t="s">
        <v>52</v>
      </c>
      <c r="B96" s="84"/>
      <c r="C96" s="84"/>
      <c r="D96" s="25"/>
      <c r="E96" s="22" t="s">
        <v>52</v>
      </c>
      <c r="F96" s="23"/>
      <c r="G96" s="26"/>
      <c r="H96" s="26"/>
      <c r="I96" s="26"/>
      <c r="J96" s="26"/>
      <c r="K96" s="26"/>
      <c r="L96" s="26"/>
      <c r="M96" s="26"/>
    </row>
    <row r="97" spans="1:13" ht="21" customHeight="1">
      <c r="A97" s="27"/>
      <c r="B97" s="84"/>
      <c r="C97" s="84"/>
      <c r="D97" s="18"/>
      <c r="E97" s="28"/>
      <c r="F97" s="85"/>
      <c r="G97" s="85"/>
      <c r="H97" s="85"/>
      <c r="I97" s="85"/>
      <c r="J97" s="85"/>
      <c r="K97" s="85"/>
      <c r="L97" s="85"/>
      <c r="M97" s="85"/>
    </row>
    <row r="98" spans="1:13" ht="21" customHeight="1">
      <c r="A98" s="29"/>
      <c r="B98" s="84"/>
      <c r="C98" s="84"/>
      <c r="D98" s="18"/>
      <c r="E98" s="30"/>
      <c r="F98" s="84"/>
      <c r="G98" s="84"/>
      <c r="H98" s="84"/>
      <c r="I98" s="84"/>
      <c r="J98" s="84"/>
      <c r="K98" s="84"/>
      <c r="L98" s="84"/>
      <c r="M98" s="84"/>
    </row>
    <row r="99" spans="1:13" ht="21" customHeight="1">
      <c r="A99" s="5"/>
      <c r="B99" s="5"/>
      <c r="C99" s="5"/>
      <c r="D99" s="5"/>
      <c r="E99" s="11"/>
      <c r="F99" s="11"/>
      <c r="G99" s="11"/>
      <c r="H99" s="11"/>
      <c r="I99" s="5"/>
      <c r="J99" s="5"/>
      <c r="K99" s="5"/>
      <c r="L99" s="31"/>
      <c r="M99" s="3"/>
    </row>
    <row r="100" spans="1:13" ht="21" customHeight="1">
      <c r="A100" s="9" t="s">
        <v>53</v>
      </c>
      <c r="B100" s="5"/>
      <c r="C100" s="5"/>
      <c r="D100" s="5"/>
      <c r="E100" s="32" t="s">
        <v>9</v>
      </c>
      <c r="F100" s="32" t="s">
        <v>10</v>
      </c>
      <c r="G100" s="32" t="s">
        <v>11</v>
      </c>
      <c r="H100" s="32" t="s">
        <v>12</v>
      </c>
      <c r="I100" s="32" t="s">
        <v>13</v>
      </c>
      <c r="J100" s="86" t="s">
        <v>14</v>
      </c>
      <c r="K100" s="86"/>
      <c r="L100" s="32" t="s">
        <v>15</v>
      </c>
      <c r="M100" s="32" t="s">
        <v>16</v>
      </c>
    </row>
    <row r="101" spans="1:13" ht="21" customHeight="1">
      <c r="A101" s="33" t="s">
        <v>17</v>
      </c>
      <c r="B101" s="34" t="str">
        <f>IF(B94&gt;"",B94,"")</f>
        <v>YARASHENKA Vadim</v>
      </c>
      <c r="C101" s="34" t="str">
        <f>IF(F94&gt;"",F94,"")</f>
        <v>BERZOSA Daniel</v>
      </c>
      <c r="D101" s="34">
        <f>IF(D94&gt;"",D94&amp;" - "&amp;H94,"")</f>
      </c>
      <c r="E101" s="35">
        <v>4</v>
      </c>
      <c r="F101" s="35">
        <v>11</v>
      </c>
      <c r="G101" s="35">
        <v>4</v>
      </c>
      <c r="H101" s="35"/>
      <c r="I101" s="35"/>
      <c r="J101" s="36">
        <f>IF(ISBLANK(E101),"",COUNTIF(E101:I101,"&gt;=0"))</f>
        <v>3</v>
      </c>
      <c r="K101" s="37">
        <f>IF(ISBLANK(E101),"",(IF(LEFT(E101,1)="-",1,0)+IF(LEFT(F101,1)="-",1,0)+IF(LEFT(G101,1)="-",1,0)+IF(LEFT(H101,1)="-",1,0)+IF(LEFT(I101,1)="-",1,0)))</f>
        <v>0</v>
      </c>
      <c r="L101" s="38">
        <f aca="true" t="shared" si="4" ref="L101:M105">IF(J101=3,1,"")</f>
        <v>1</v>
      </c>
      <c r="M101" s="39">
        <f t="shared" si="4"/>
      </c>
    </row>
    <row r="102" spans="1:13" ht="21" customHeight="1">
      <c r="A102" s="33" t="s">
        <v>18</v>
      </c>
      <c r="B102" s="34" t="str">
        <f>IF(B95&gt;"",B95,"")</f>
        <v>MILOVANOV Andrei</v>
      </c>
      <c r="C102" s="34" t="str">
        <f>IF(F95&gt;"",F95,"")</f>
        <v>PANTOJA Miguel Ángel</v>
      </c>
      <c r="D102" s="34">
        <f>IF(D95&gt;"",D95&amp;" - "&amp;H95,"")</f>
      </c>
      <c r="E102" s="35">
        <v>1</v>
      </c>
      <c r="F102" s="35">
        <v>-5</v>
      </c>
      <c r="G102" s="35">
        <v>-6</v>
      </c>
      <c r="H102" s="35">
        <v>-9</v>
      </c>
      <c r="I102" s="35"/>
      <c r="J102" s="36">
        <f>IF(ISBLANK(E102),"",COUNTIF(E102:I102,"&gt;=0"))</f>
        <v>1</v>
      </c>
      <c r="K102" s="37">
        <f>IF(ISBLANK(E102),"",(IF(LEFT(E102,1)="-",1,0)+IF(LEFT(F102,1)="-",1,0)+IF(LEFT(G102,1)="-",1,0)+IF(LEFT(H102,1)="-",1,0)+IF(LEFT(I102,1)="-",1,0)))</f>
        <v>3</v>
      </c>
      <c r="L102" s="38">
        <f t="shared" si="4"/>
      </c>
      <c r="M102" s="39">
        <f t="shared" si="4"/>
        <v>1</v>
      </c>
    </row>
    <row r="103" spans="1:13" ht="21" customHeight="1">
      <c r="A103" s="40" t="s">
        <v>52</v>
      </c>
      <c r="B103" s="34">
        <f>IF(B97&gt;"",B97&amp;" / "&amp;B98,"")</f>
      </c>
      <c r="C103" s="34">
        <f>IF(F97&gt;"",F97&amp;" / "&amp;F98,"")</f>
      </c>
      <c r="D103" s="41"/>
      <c r="E103" s="42"/>
      <c r="F103" s="35"/>
      <c r="G103" s="35"/>
      <c r="H103" s="43"/>
      <c r="I103" s="43"/>
      <c r="J103" s="36">
        <f>IF(ISBLANK(E103),"",COUNTIF(E103:I103,"&gt;=0"))</f>
      </c>
      <c r="K103" s="37">
        <f>IF(ISBLANK(E103),"",(IF(LEFT(E103,1)="-",1,0)+IF(LEFT(F103,1)="-",1,0)+IF(LEFT(G103,1)="-",1,0)+IF(LEFT(H103,1)="-",1,0)+IF(LEFT(I103,1)="-",1,0)))</f>
      </c>
      <c r="L103" s="38">
        <f t="shared" si="4"/>
      </c>
      <c r="M103" s="39">
        <f t="shared" si="4"/>
      </c>
    </row>
    <row r="104" spans="1:13" ht="21" customHeight="1">
      <c r="A104" s="33" t="s">
        <v>19</v>
      </c>
      <c r="B104" s="34" t="str">
        <f>IF(B94&gt;"",B94,"")</f>
        <v>YARASHENKA Vadim</v>
      </c>
      <c r="C104" s="34" t="str">
        <f>IF(F95&gt;"",F95,"")</f>
        <v>PANTOJA Miguel Ángel</v>
      </c>
      <c r="D104" s="44"/>
      <c r="E104" s="45">
        <v>6</v>
      </c>
      <c r="F104" s="46">
        <v>10</v>
      </c>
      <c r="G104" s="43">
        <v>-11</v>
      </c>
      <c r="H104" s="35">
        <v>-8</v>
      </c>
      <c r="I104" s="35">
        <v>-12</v>
      </c>
      <c r="J104" s="36">
        <f>IF(ISBLANK(E104),"",COUNTIF(E104:I104,"&gt;=0"))</f>
        <v>2</v>
      </c>
      <c r="K104" s="37">
        <f>IF(ISBLANK(E104),"",(IF(LEFT(E104,1)="-",1,0)+IF(LEFT(F104,1)="-",1,0)+IF(LEFT(G104,1)="-",1,0)+IF(LEFT(H104,1)="-",1,0)+IF(LEFT(I104,1)="-",1,0)))</f>
        <v>3</v>
      </c>
      <c r="L104" s="38">
        <f t="shared" si="4"/>
      </c>
      <c r="M104" s="39">
        <f t="shared" si="4"/>
        <v>1</v>
      </c>
    </row>
    <row r="105" spans="1:13" ht="21" customHeight="1" thickBot="1">
      <c r="A105" s="33" t="s">
        <v>20</v>
      </c>
      <c r="B105" s="34" t="str">
        <f>IF(B95&gt;"",B95,"")</f>
        <v>MILOVANOV Andrei</v>
      </c>
      <c r="C105" s="34" t="str">
        <f>IF(F94&gt;"",F94,"")</f>
        <v>BERZOSA Daniel</v>
      </c>
      <c r="D105" s="44"/>
      <c r="E105" s="42"/>
      <c r="F105" s="35"/>
      <c r="G105" s="35"/>
      <c r="H105" s="35"/>
      <c r="I105" s="35"/>
      <c r="J105" s="36">
        <f>IF(ISBLANK(E105),"",COUNTIF(E105:I105,"&gt;=0"))</f>
      </c>
      <c r="K105" s="37">
        <f>IF(ISBLANK(E105),"",(IF(LEFT(E105,1)="-",1,0)+IF(LEFT(F105,1)="-",1,0)+IF(LEFT(G105,1)="-",1,0)+IF(LEFT(H105,1)="-",1,0)+IF(LEFT(I105,1)="-",1,0)))</f>
      </c>
      <c r="L105" s="38">
        <f t="shared" si="4"/>
      </c>
      <c r="M105" s="39">
        <f t="shared" si="4"/>
      </c>
    </row>
    <row r="106" spans="1:13" ht="21" customHeight="1" thickBot="1">
      <c r="A106" s="5"/>
      <c r="B106" s="5"/>
      <c r="C106" s="5"/>
      <c r="D106" s="5"/>
      <c r="E106" s="5"/>
      <c r="F106" s="5"/>
      <c r="G106" s="5"/>
      <c r="H106" s="47" t="s">
        <v>54</v>
      </c>
      <c r="I106" s="48"/>
      <c r="J106" s="49">
        <f>IF(ISBLANK(B94),"",SUM(J101:J105))</f>
        <v>6</v>
      </c>
      <c r="K106" s="49">
        <f>IF(ISBLANK(F94),"",SUM(K101:K105))</f>
        <v>6</v>
      </c>
      <c r="L106" s="50">
        <f>IF(ISBLANK(E101),"",SUM(L101:L105))</f>
        <v>1</v>
      </c>
      <c r="M106" s="51">
        <f>IF(ISBLANK(E101),"",SUM(M101:M105))</f>
        <v>2</v>
      </c>
    </row>
    <row r="107" spans="1:13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21" customHeight="1">
      <c r="A108" s="52"/>
      <c r="B108" s="5" t="s">
        <v>56</v>
      </c>
      <c r="C108" s="5" t="s">
        <v>57</v>
      </c>
      <c r="D108" s="3"/>
      <c r="E108" s="5"/>
      <c r="F108" s="5"/>
      <c r="G108" s="3"/>
      <c r="H108" s="5"/>
      <c r="I108" s="3" t="s">
        <v>55</v>
      </c>
      <c r="J108" s="3"/>
      <c r="K108" s="5"/>
      <c r="L108" s="5"/>
      <c r="M108" s="5"/>
    </row>
    <row r="109" spans="1:13" ht="21" customHeight="1" thickBot="1">
      <c r="A109" s="53"/>
      <c r="B109" s="54" t="str">
        <f>B93</f>
        <v>BLR 1</v>
      </c>
      <c r="C109" s="5" t="str">
        <f>F93</f>
        <v>ESP 5</v>
      </c>
      <c r="D109" s="5"/>
      <c r="E109" s="5"/>
      <c r="F109" s="5"/>
      <c r="G109" s="5"/>
      <c r="H109" s="5"/>
      <c r="I109" s="87" t="str">
        <f>IF(L106=2,B93,IF(M106=2,F93,IF(L106=5,IF(M106=5,"tasan",""),"")))</f>
        <v>ESP 5</v>
      </c>
      <c r="J109" s="87"/>
      <c r="K109" s="87"/>
      <c r="L109" s="87"/>
      <c r="M109" s="87"/>
    </row>
    <row r="110" spans="1:13" ht="21" customHeight="1">
      <c r="A110" s="55"/>
      <c r="B110" s="55"/>
      <c r="C110" s="55"/>
      <c r="D110" s="55"/>
      <c r="E110" s="55"/>
      <c r="F110" s="55"/>
      <c r="G110" s="55"/>
      <c r="H110" s="55"/>
      <c r="I110" s="56"/>
      <c r="J110" s="56"/>
      <c r="K110" s="56"/>
      <c r="L110" s="56"/>
      <c r="M110" s="56"/>
    </row>
    <row r="112" spans="1:13" ht="21" customHeight="1">
      <c r="A112" s="3">
        <v>6</v>
      </c>
      <c r="B112" s="4" t="s">
        <v>3</v>
      </c>
      <c r="C112" s="5"/>
      <c r="D112" s="5"/>
      <c r="E112" s="3"/>
      <c r="F112" s="6" t="s">
        <v>50</v>
      </c>
      <c r="G112" s="7"/>
      <c r="H112" s="8"/>
      <c r="I112" s="88">
        <v>43804</v>
      </c>
      <c r="J112" s="88"/>
      <c r="K112" s="88"/>
      <c r="L112" s="88"/>
      <c r="M112" s="88"/>
    </row>
    <row r="113" spans="1:13" ht="21" customHeight="1">
      <c r="A113" s="9"/>
      <c r="B113" s="9" t="s">
        <v>4</v>
      </c>
      <c r="C113" s="5"/>
      <c r="D113" s="5"/>
      <c r="E113" s="3"/>
      <c r="F113" s="6"/>
      <c r="G113" s="7"/>
      <c r="H113" s="8"/>
      <c r="I113" s="89" t="s">
        <v>58</v>
      </c>
      <c r="J113" s="89"/>
      <c r="K113" s="89"/>
      <c r="L113" s="89"/>
      <c r="M113" s="89"/>
    </row>
    <row r="114" spans="1:13" ht="21" customHeight="1">
      <c r="A114" s="3"/>
      <c r="B114" s="10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</row>
    <row r="115" spans="1:13" ht="21" customHeight="1">
      <c r="A115" s="12" t="s">
        <v>51</v>
      </c>
      <c r="B115" s="91" t="s">
        <v>31</v>
      </c>
      <c r="C115" s="92"/>
      <c r="D115" s="13"/>
      <c r="E115" s="12" t="s">
        <v>51</v>
      </c>
      <c r="F115" s="14" t="s">
        <v>23</v>
      </c>
      <c r="G115" s="15"/>
      <c r="H115" s="15"/>
      <c r="I115" s="15"/>
      <c r="J115" s="15"/>
      <c r="K115" s="15"/>
      <c r="L115" s="15"/>
      <c r="M115" s="16"/>
    </row>
    <row r="116" spans="1:13" ht="21" customHeight="1">
      <c r="A116" s="17" t="s">
        <v>5</v>
      </c>
      <c r="B116" s="84" t="s">
        <v>107</v>
      </c>
      <c r="C116" s="84"/>
      <c r="D116" s="18"/>
      <c r="E116" s="19" t="s">
        <v>6</v>
      </c>
      <c r="F116" s="85" t="s">
        <v>162</v>
      </c>
      <c r="G116" s="85"/>
      <c r="H116" s="85"/>
      <c r="I116" s="85"/>
      <c r="J116" s="85"/>
      <c r="K116" s="85"/>
      <c r="L116" s="85"/>
      <c r="M116" s="85"/>
    </row>
    <row r="117" spans="1:13" ht="21" customHeight="1">
      <c r="A117" s="20" t="s">
        <v>7</v>
      </c>
      <c r="B117" s="84" t="s">
        <v>108</v>
      </c>
      <c r="C117" s="84"/>
      <c r="D117" s="18"/>
      <c r="E117" s="21" t="s">
        <v>8</v>
      </c>
      <c r="F117" s="84" t="s">
        <v>163</v>
      </c>
      <c r="G117" s="84"/>
      <c r="H117" s="84"/>
      <c r="I117" s="84"/>
      <c r="J117" s="84"/>
      <c r="K117" s="84"/>
      <c r="L117" s="84"/>
      <c r="M117" s="84"/>
    </row>
    <row r="118" spans="1:13" ht="21" customHeight="1">
      <c r="A118" s="22" t="s">
        <v>52</v>
      </c>
      <c r="B118" s="84"/>
      <c r="C118" s="84"/>
      <c r="D118" s="25"/>
      <c r="E118" s="22" t="s">
        <v>52</v>
      </c>
      <c r="F118" s="23"/>
      <c r="G118" s="26"/>
      <c r="H118" s="26"/>
      <c r="I118" s="26"/>
      <c r="J118" s="26"/>
      <c r="K118" s="26"/>
      <c r="L118" s="26"/>
      <c r="M118" s="26"/>
    </row>
    <row r="119" spans="1:13" ht="21" customHeight="1">
      <c r="A119" s="27"/>
      <c r="B119" s="84"/>
      <c r="C119" s="84"/>
      <c r="D119" s="18"/>
      <c r="E119" s="28"/>
      <c r="F119" s="85"/>
      <c r="G119" s="85"/>
      <c r="H119" s="85"/>
      <c r="I119" s="85"/>
      <c r="J119" s="85"/>
      <c r="K119" s="85"/>
      <c r="L119" s="85"/>
      <c r="M119" s="85"/>
    </row>
    <row r="120" spans="1:13" ht="21" customHeight="1">
      <c r="A120" s="29"/>
      <c r="B120" s="84"/>
      <c r="C120" s="84"/>
      <c r="D120" s="18"/>
      <c r="E120" s="30"/>
      <c r="F120" s="84"/>
      <c r="G120" s="84"/>
      <c r="H120" s="84"/>
      <c r="I120" s="84"/>
      <c r="J120" s="84"/>
      <c r="K120" s="84"/>
      <c r="L120" s="84"/>
      <c r="M120" s="84"/>
    </row>
    <row r="121" spans="1:13" ht="21" customHeight="1">
      <c r="A121" s="5"/>
      <c r="B121" s="5"/>
      <c r="C121" s="5"/>
      <c r="D121" s="5"/>
      <c r="E121" s="11"/>
      <c r="F121" s="11"/>
      <c r="G121" s="11"/>
      <c r="H121" s="11"/>
      <c r="I121" s="5"/>
      <c r="J121" s="5"/>
      <c r="K121" s="5"/>
      <c r="L121" s="31"/>
      <c r="M121" s="3"/>
    </row>
    <row r="122" spans="1:13" ht="21" customHeight="1">
      <c r="A122" s="9" t="s">
        <v>53</v>
      </c>
      <c r="B122" s="5"/>
      <c r="C122" s="5"/>
      <c r="D122" s="5"/>
      <c r="E122" s="32" t="s">
        <v>9</v>
      </c>
      <c r="F122" s="32" t="s">
        <v>10</v>
      </c>
      <c r="G122" s="32" t="s">
        <v>11</v>
      </c>
      <c r="H122" s="32" t="s">
        <v>12</v>
      </c>
      <c r="I122" s="32" t="s">
        <v>13</v>
      </c>
      <c r="J122" s="86" t="s">
        <v>14</v>
      </c>
      <c r="K122" s="86"/>
      <c r="L122" s="32" t="s">
        <v>15</v>
      </c>
      <c r="M122" s="32" t="s">
        <v>16</v>
      </c>
    </row>
    <row r="123" spans="1:13" ht="21" customHeight="1">
      <c r="A123" s="33" t="s">
        <v>17</v>
      </c>
      <c r="B123" s="34" t="str">
        <f>IF(B116&gt;"",B116,"")</f>
        <v>FEDOTOV Petr</v>
      </c>
      <c r="C123" s="34" t="str">
        <f>IF(F116&gt;"",F116,"")</f>
        <v>NUMAMURA Seiya</v>
      </c>
      <c r="D123" s="34">
        <f>IF(D116&gt;"",D116&amp;" - "&amp;H116,"")</f>
      </c>
      <c r="E123" s="35">
        <v>-7</v>
      </c>
      <c r="F123" s="35">
        <v>9</v>
      </c>
      <c r="G123" s="35">
        <v>10</v>
      </c>
      <c r="H123" s="35">
        <v>9</v>
      </c>
      <c r="I123" s="35"/>
      <c r="J123" s="36">
        <f>IF(ISBLANK(E123),"",COUNTIF(E123:I123,"&gt;=0"))</f>
        <v>3</v>
      </c>
      <c r="K123" s="37">
        <f>IF(ISBLANK(E123),"",(IF(LEFT(E123,1)="-",1,0)+IF(LEFT(F123,1)="-",1,0)+IF(LEFT(G123,1)="-",1,0)+IF(LEFT(H123,1)="-",1,0)+IF(LEFT(I123,1)="-",1,0)))</f>
        <v>1</v>
      </c>
      <c r="L123" s="38">
        <f aca="true" t="shared" si="5" ref="L123:M127">IF(J123=3,1,"")</f>
        <v>1</v>
      </c>
      <c r="M123" s="39">
        <f t="shared" si="5"/>
      </c>
    </row>
    <row r="124" spans="1:13" ht="21" customHeight="1">
      <c r="A124" s="33" t="s">
        <v>18</v>
      </c>
      <c r="B124" s="34" t="str">
        <f>IF(B117&gt;"",B117,"")</f>
        <v>KRASKOVSKIY Aleksandr</v>
      </c>
      <c r="C124" s="34" t="str">
        <f>IF(F117&gt;"",F117,"")</f>
        <v>KAWAKAMI Naoya</v>
      </c>
      <c r="D124" s="34">
        <f>IF(D117&gt;"",D117&amp;" - "&amp;H117,"")</f>
      </c>
      <c r="E124" s="35">
        <v>11</v>
      </c>
      <c r="F124" s="35">
        <v>-5</v>
      </c>
      <c r="G124" s="35">
        <v>-6</v>
      </c>
      <c r="H124" s="35">
        <v>-2</v>
      </c>
      <c r="I124" s="35"/>
      <c r="J124" s="36">
        <f>IF(ISBLANK(E124),"",COUNTIF(E124:I124,"&gt;=0"))</f>
        <v>1</v>
      </c>
      <c r="K124" s="37">
        <f>IF(ISBLANK(E124),"",(IF(LEFT(E124,1)="-",1,0)+IF(LEFT(F124,1)="-",1,0)+IF(LEFT(G124,1)="-",1,0)+IF(LEFT(H124,1)="-",1,0)+IF(LEFT(I124,1)="-",1,0)))</f>
        <v>3</v>
      </c>
      <c r="L124" s="38">
        <f t="shared" si="5"/>
      </c>
      <c r="M124" s="39">
        <f t="shared" si="5"/>
        <v>1</v>
      </c>
    </row>
    <row r="125" spans="1:13" ht="21" customHeight="1">
      <c r="A125" s="40" t="s">
        <v>52</v>
      </c>
      <c r="B125" s="34">
        <f>IF(B119&gt;"",B119&amp;" / "&amp;B120,"")</f>
      </c>
      <c r="C125" s="34">
        <f>IF(F119&gt;"",F119&amp;" / "&amp;F120,"")</f>
      </c>
      <c r="D125" s="41"/>
      <c r="E125" s="42"/>
      <c r="F125" s="35"/>
      <c r="G125" s="35"/>
      <c r="H125" s="43"/>
      <c r="I125" s="43"/>
      <c r="J125" s="36">
        <f>IF(ISBLANK(E125),"",COUNTIF(E125:I125,"&gt;=0"))</f>
      </c>
      <c r="K125" s="37">
        <f>IF(ISBLANK(E125),"",(IF(LEFT(E125,1)="-",1,0)+IF(LEFT(F125,1)="-",1,0)+IF(LEFT(G125,1)="-",1,0)+IF(LEFT(H125,1)="-",1,0)+IF(LEFT(I125,1)="-",1,0)))</f>
      </c>
      <c r="L125" s="38">
        <f t="shared" si="5"/>
      </c>
      <c r="M125" s="39">
        <f t="shared" si="5"/>
      </c>
    </row>
    <row r="126" spans="1:13" ht="21" customHeight="1">
      <c r="A126" s="33" t="s">
        <v>19</v>
      </c>
      <c r="B126" s="34" t="str">
        <f>IF(B116&gt;"",B116,"")</f>
        <v>FEDOTOV Petr</v>
      </c>
      <c r="C126" s="34" t="str">
        <f>IF(F117&gt;"",F117,"")</f>
        <v>KAWAKAMI Naoya</v>
      </c>
      <c r="D126" s="44"/>
      <c r="E126" s="45">
        <v>9</v>
      </c>
      <c r="F126" s="46">
        <v>-8</v>
      </c>
      <c r="G126" s="43">
        <v>-4</v>
      </c>
      <c r="H126" s="35">
        <v>-12</v>
      </c>
      <c r="I126" s="35"/>
      <c r="J126" s="36">
        <f>IF(ISBLANK(E126),"",COUNTIF(E126:I126,"&gt;=0"))</f>
        <v>1</v>
      </c>
      <c r="K126" s="37">
        <f>IF(ISBLANK(E126),"",(IF(LEFT(E126,1)="-",1,0)+IF(LEFT(F126,1)="-",1,0)+IF(LEFT(G126,1)="-",1,0)+IF(LEFT(H126,1)="-",1,0)+IF(LEFT(I126,1)="-",1,0)))</f>
        <v>3</v>
      </c>
      <c r="L126" s="38">
        <f t="shared" si="5"/>
      </c>
      <c r="M126" s="39">
        <f t="shared" si="5"/>
        <v>1</v>
      </c>
    </row>
    <row r="127" spans="1:13" ht="21" customHeight="1" thickBot="1">
      <c r="A127" s="33" t="s">
        <v>20</v>
      </c>
      <c r="B127" s="34" t="str">
        <f>IF(B117&gt;"",B117,"")</f>
        <v>KRASKOVSKIY Aleksandr</v>
      </c>
      <c r="C127" s="34" t="str">
        <f>IF(F116&gt;"",F116,"")</f>
        <v>NUMAMURA Seiya</v>
      </c>
      <c r="D127" s="44"/>
      <c r="E127" s="42"/>
      <c r="F127" s="35"/>
      <c r="G127" s="35"/>
      <c r="H127" s="35"/>
      <c r="I127" s="35"/>
      <c r="J127" s="36">
        <f>IF(ISBLANK(E127),"",COUNTIF(E127:I127,"&gt;=0"))</f>
      </c>
      <c r="K127" s="37">
        <f>IF(ISBLANK(E127),"",(IF(LEFT(E127,1)="-",1,0)+IF(LEFT(F127,1)="-",1,0)+IF(LEFT(G127,1)="-",1,0)+IF(LEFT(H127,1)="-",1,0)+IF(LEFT(I127,1)="-",1,0)))</f>
      </c>
      <c r="L127" s="38">
        <f t="shared" si="5"/>
      </c>
      <c r="M127" s="39">
        <f t="shared" si="5"/>
      </c>
    </row>
    <row r="128" spans="1:13" ht="21" customHeight="1" thickBot="1">
      <c r="A128" s="5"/>
      <c r="B128" s="5"/>
      <c r="C128" s="5"/>
      <c r="D128" s="5"/>
      <c r="E128" s="5"/>
      <c r="F128" s="5"/>
      <c r="G128" s="5"/>
      <c r="H128" s="47" t="s">
        <v>54</v>
      </c>
      <c r="I128" s="48"/>
      <c r="J128" s="49">
        <f>IF(ISBLANK(B116),"",SUM(J123:J127))</f>
        <v>5</v>
      </c>
      <c r="K128" s="49">
        <f>IF(ISBLANK(F116),"",SUM(K123:K127))</f>
        <v>7</v>
      </c>
      <c r="L128" s="50">
        <f>IF(ISBLANK(E123),"",SUM(L123:L127))</f>
        <v>1</v>
      </c>
      <c r="M128" s="51">
        <f>IF(ISBLANK(E123),"",SUM(M123:M127))</f>
        <v>2</v>
      </c>
    </row>
    <row r="129" spans="1:13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21" customHeight="1">
      <c r="A130" s="52"/>
      <c r="B130" s="5" t="s">
        <v>56</v>
      </c>
      <c r="C130" s="5" t="s">
        <v>57</v>
      </c>
      <c r="D130" s="3"/>
      <c r="E130" s="5"/>
      <c r="F130" s="5"/>
      <c r="G130" s="3"/>
      <c r="H130" s="5"/>
      <c r="I130" s="3" t="s">
        <v>55</v>
      </c>
      <c r="J130" s="3"/>
      <c r="K130" s="5"/>
      <c r="L130" s="5"/>
      <c r="M130" s="5"/>
    </row>
    <row r="131" spans="1:13" ht="21" customHeight="1" thickBot="1">
      <c r="A131" s="53"/>
      <c r="B131" s="54" t="str">
        <f>B115</f>
        <v>RUS 2</v>
      </c>
      <c r="C131" s="5" t="str">
        <f>F115</f>
        <v>JPN 2</v>
      </c>
      <c r="D131" s="5"/>
      <c r="E131" s="5"/>
      <c r="F131" s="5"/>
      <c r="G131" s="5"/>
      <c r="H131" s="5"/>
      <c r="I131" s="87" t="str">
        <f>IF(L128=2,B115,IF(M128=2,F115,IF(L128=5,IF(M128=5,"tasan",""),"")))</f>
        <v>JPN 2</v>
      </c>
      <c r="J131" s="87"/>
      <c r="K131" s="87"/>
      <c r="L131" s="87"/>
      <c r="M131" s="87"/>
    </row>
    <row r="132" spans="1:13" ht="21" customHeight="1">
      <c r="A132" s="55"/>
      <c r="B132" s="55"/>
      <c r="C132" s="55"/>
      <c r="D132" s="55"/>
      <c r="E132" s="55"/>
      <c r="F132" s="55"/>
      <c r="G132" s="55"/>
      <c r="H132" s="55"/>
      <c r="I132" s="56"/>
      <c r="J132" s="56"/>
      <c r="K132" s="56"/>
      <c r="L132" s="56"/>
      <c r="M132" s="56"/>
    </row>
    <row r="134" spans="1:13" ht="21" customHeight="1">
      <c r="A134" s="3">
        <f>1+A112</f>
        <v>7</v>
      </c>
      <c r="B134" s="4" t="s">
        <v>3</v>
      </c>
      <c r="C134" s="5"/>
      <c r="D134" s="5"/>
      <c r="E134" s="3"/>
      <c r="F134" s="6" t="s">
        <v>50</v>
      </c>
      <c r="G134" s="7"/>
      <c r="H134" s="8"/>
      <c r="I134" s="88">
        <v>43804</v>
      </c>
      <c r="J134" s="88"/>
      <c r="K134" s="88"/>
      <c r="L134" s="88"/>
      <c r="M134" s="88"/>
    </row>
    <row r="135" spans="1:13" ht="21" customHeight="1">
      <c r="A135" s="9"/>
      <c r="B135" s="9" t="s">
        <v>4</v>
      </c>
      <c r="C135" s="5"/>
      <c r="D135" s="5"/>
      <c r="E135" s="3"/>
      <c r="F135" s="6"/>
      <c r="G135" s="7"/>
      <c r="H135" s="8"/>
      <c r="I135" s="89" t="s">
        <v>58</v>
      </c>
      <c r="J135" s="89"/>
      <c r="K135" s="89"/>
      <c r="L135" s="89"/>
      <c r="M135" s="89"/>
    </row>
    <row r="136" spans="1:13" ht="21" customHeight="1">
      <c r="A136" s="3"/>
      <c r="B136" s="10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</row>
    <row r="137" spans="1:13" ht="21" customHeight="1">
      <c r="A137" s="12" t="s">
        <v>51</v>
      </c>
      <c r="B137" s="90" t="s">
        <v>36</v>
      </c>
      <c r="C137" s="90"/>
      <c r="D137" s="13"/>
      <c r="E137" s="12" t="s">
        <v>51</v>
      </c>
      <c r="F137" s="14" t="s">
        <v>171</v>
      </c>
      <c r="G137" s="15"/>
      <c r="H137" s="15"/>
      <c r="I137" s="15"/>
      <c r="J137" s="15"/>
      <c r="K137" s="15"/>
      <c r="L137" s="15"/>
      <c r="M137" s="16"/>
    </row>
    <row r="138" spans="1:13" ht="21" customHeight="1">
      <c r="A138" s="17" t="s">
        <v>5</v>
      </c>
      <c r="B138" s="84" t="s">
        <v>120</v>
      </c>
      <c r="C138" s="84"/>
      <c r="D138" s="18"/>
      <c r="E138" s="19" t="s">
        <v>6</v>
      </c>
      <c r="F138" s="85" t="s">
        <v>37</v>
      </c>
      <c r="G138" s="85"/>
      <c r="H138" s="85"/>
      <c r="I138" s="85"/>
      <c r="J138" s="85"/>
      <c r="K138" s="85"/>
      <c r="L138" s="85"/>
      <c r="M138" s="85"/>
    </row>
    <row r="139" spans="1:13" ht="21" customHeight="1">
      <c r="A139" s="20" t="s">
        <v>7</v>
      </c>
      <c r="B139" s="84" t="s">
        <v>119</v>
      </c>
      <c r="C139" s="84"/>
      <c r="D139" s="18"/>
      <c r="E139" s="21" t="s">
        <v>8</v>
      </c>
      <c r="F139" s="84" t="s">
        <v>130</v>
      </c>
      <c r="G139" s="84"/>
      <c r="H139" s="84"/>
      <c r="I139" s="84"/>
      <c r="J139" s="84"/>
      <c r="K139" s="84"/>
      <c r="L139" s="84"/>
      <c r="M139" s="84"/>
    </row>
    <row r="140" spans="1:13" ht="21" customHeight="1">
      <c r="A140" s="22" t="s">
        <v>52</v>
      </c>
      <c r="B140" s="23"/>
      <c r="C140" s="24"/>
      <c r="D140" s="25"/>
      <c r="E140" s="22" t="s">
        <v>52</v>
      </c>
      <c r="F140" s="23"/>
      <c r="G140" s="26"/>
      <c r="H140" s="26"/>
      <c r="I140" s="26"/>
      <c r="J140" s="26"/>
      <c r="K140" s="26"/>
      <c r="L140" s="26"/>
      <c r="M140" s="26"/>
    </row>
    <row r="141" spans="1:13" ht="21" customHeight="1">
      <c r="A141" s="27"/>
      <c r="B141" s="84"/>
      <c r="C141" s="84"/>
      <c r="D141" s="18"/>
      <c r="E141" s="28"/>
      <c r="F141" s="85"/>
      <c r="G141" s="85"/>
      <c r="H141" s="85"/>
      <c r="I141" s="85"/>
      <c r="J141" s="85"/>
      <c r="K141" s="85"/>
      <c r="L141" s="85"/>
      <c r="M141" s="85"/>
    </row>
    <row r="142" spans="1:13" ht="21" customHeight="1">
      <c r="A142" s="29"/>
      <c r="B142" s="84"/>
      <c r="C142" s="84"/>
      <c r="D142" s="18"/>
      <c r="E142" s="30"/>
      <c r="F142" s="84"/>
      <c r="G142" s="84"/>
      <c r="H142" s="84"/>
      <c r="I142" s="84"/>
      <c r="J142" s="84"/>
      <c r="K142" s="84"/>
      <c r="L142" s="84"/>
      <c r="M142" s="84"/>
    </row>
    <row r="143" spans="1:13" ht="21" customHeight="1">
      <c r="A143" s="5"/>
      <c r="B143" s="5"/>
      <c r="C143" s="5"/>
      <c r="D143" s="5"/>
      <c r="E143" s="11"/>
      <c r="F143" s="11"/>
      <c r="G143" s="11"/>
      <c r="H143" s="11"/>
      <c r="I143" s="5"/>
      <c r="J143" s="5"/>
      <c r="K143" s="5"/>
      <c r="L143" s="31"/>
      <c r="M143" s="3"/>
    </row>
    <row r="144" spans="1:13" ht="21" customHeight="1">
      <c r="A144" s="9" t="s">
        <v>53</v>
      </c>
      <c r="B144" s="5"/>
      <c r="C144" s="5"/>
      <c r="D144" s="5"/>
      <c r="E144" s="32" t="s">
        <v>9</v>
      </c>
      <c r="F144" s="32" t="s">
        <v>10</v>
      </c>
      <c r="G144" s="32" t="s">
        <v>11</v>
      </c>
      <c r="H144" s="32" t="s">
        <v>12</v>
      </c>
      <c r="I144" s="32" t="s">
        <v>13</v>
      </c>
      <c r="J144" s="86" t="s">
        <v>14</v>
      </c>
      <c r="K144" s="86"/>
      <c r="L144" s="32" t="s">
        <v>15</v>
      </c>
      <c r="M144" s="32" t="s">
        <v>16</v>
      </c>
    </row>
    <row r="145" spans="1:13" ht="21" customHeight="1">
      <c r="A145" s="33" t="s">
        <v>17</v>
      </c>
      <c r="B145" s="34" t="str">
        <f>IF(B138&gt;"",B138,"")</f>
        <v>LILLO Alberto</v>
      </c>
      <c r="C145" s="34" t="str">
        <f>IF(F138&gt;"",F138,"")</f>
        <v>STEIF Noah</v>
      </c>
      <c r="D145" s="34">
        <f>IF(D138&gt;"",D138&amp;" - "&amp;H138,"")</f>
      </c>
      <c r="E145" s="35">
        <v>9</v>
      </c>
      <c r="F145" s="35">
        <v>7</v>
      </c>
      <c r="G145" s="35">
        <v>4</v>
      </c>
      <c r="H145" s="35"/>
      <c r="I145" s="35"/>
      <c r="J145" s="36">
        <f>IF(ISBLANK(E145),"",COUNTIF(E145:I145,"&gt;=0"))</f>
        <v>3</v>
      </c>
      <c r="K145" s="37">
        <f>IF(ISBLANK(E145),"",(IF(LEFT(E145,1)="-",1,0)+IF(LEFT(F145,1)="-",1,0)+IF(LEFT(G145,1)="-",1,0)+IF(LEFT(H145,1)="-",1,0)+IF(LEFT(I145,1)="-",1,0)))</f>
        <v>0</v>
      </c>
      <c r="L145" s="38">
        <f aca="true" t="shared" si="6" ref="L145:M149">IF(J145=3,1,"")</f>
        <v>1</v>
      </c>
      <c r="M145" s="39">
        <f t="shared" si="6"/>
      </c>
    </row>
    <row r="146" spans="1:13" ht="21" customHeight="1">
      <c r="A146" s="33" t="s">
        <v>18</v>
      </c>
      <c r="B146" s="34" t="str">
        <f>IF(B139&gt;"",B139,"")</f>
        <v>RUIZ Francisco Miguel</v>
      </c>
      <c r="C146" s="34" t="str">
        <f>IF(F139&gt;"",F139,"")</f>
        <v>PIHKALA Arttu</v>
      </c>
      <c r="D146" s="34">
        <f>IF(D139&gt;"",D139&amp;" - "&amp;H139,"")</f>
      </c>
      <c r="E146" s="35">
        <v>5</v>
      </c>
      <c r="F146" s="35">
        <v>-7</v>
      </c>
      <c r="G146" s="35">
        <v>-6</v>
      </c>
      <c r="H146" s="35">
        <v>9</v>
      </c>
      <c r="I146" s="35">
        <v>7</v>
      </c>
      <c r="J146" s="36">
        <f>IF(ISBLANK(E146),"",COUNTIF(E146:I146,"&gt;=0"))</f>
        <v>3</v>
      </c>
      <c r="K146" s="37">
        <f>IF(ISBLANK(E146),"",(IF(LEFT(E146,1)="-",1,0)+IF(LEFT(F146,1)="-",1,0)+IF(LEFT(G146,1)="-",1,0)+IF(LEFT(H146,1)="-",1,0)+IF(LEFT(I146,1)="-",1,0)))</f>
        <v>2</v>
      </c>
      <c r="L146" s="38">
        <f t="shared" si="6"/>
        <v>1</v>
      </c>
      <c r="M146" s="39">
        <f t="shared" si="6"/>
      </c>
    </row>
    <row r="147" spans="1:13" ht="21" customHeight="1">
      <c r="A147" s="40" t="s">
        <v>52</v>
      </c>
      <c r="B147" s="34">
        <f>IF(B141&gt;"",B141&amp;" / "&amp;B142,"")</f>
      </c>
      <c r="C147" s="34">
        <f>IF(F141&gt;"",F141&amp;" / "&amp;F142,"")</f>
      </c>
      <c r="D147" s="41"/>
      <c r="E147" s="42"/>
      <c r="F147" s="35"/>
      <c r="G147" s="35"/>
      <c r="H147" s="43"/>
      <c r="I147" s="43"/>
      <c r="J147" s="36">
        <f>IF(ISBLANK(E147),"",COUNTIF(E147:I147,"&gt;=0"))</f>
      </c>
      <c r="K147" s="37">
        <f>IF(ISBLANK(E147),"",(IF(LEFT(E147,1)="-",1,0)+IF(LEFT(F147,1)="-",1,0)+IF(LEFT(G147,1)="-",1,0)+IF(LEFT(H147,1)="-",1,0)+IF(LEFT(I147,1)="-",1,0)))</f>
      </c>
      <c r="L147" s="38">
        <f t="shared" si="6"/>
      </c>
      <c r="M147" s="39">
        <f t="shared" si="6"/>
      </c>
    </row>
    <row r="148" spans="1:13" ht="21" customHeight="1">
      <c r="A148" s="33" t="s">
        <v>19</v>
      </c>
      <c r="B148" s="34" t="str">
        <f>IF(B138&gt;"",B138,"")</f>
        <v>LILLO Alberto</v>
      </c>
      <c r="C148" s="34" t="str">
        <f>IF(F139&gt;"",F139,"")</f>
        <v>PIHKALA Arttu</v>
      </c>
      <c r="D148" s="44"/>
      <c r="E148" s="45"/>
      <c r="F148" s="46"/>
      <c r="G148" s="43"/>
      <c r="H148" s="35"/>
      <c r="I148" s="35"/>
      <c r="J148" s="36">
        <f>IF(ISBLANK(E148),"",COUNTIF(E148:I148,"&gt;=0"))</f>
      </c>
      <c r="K148" s="37">
        <f>IF(ISBLANK(E148),"",(IF(LEFT(E148,1)="-",1,0)+IF(LEFT(F148,1)="-",1,0)+IF(LEFT(G148,1)="-",1,0)+IF(LEFT(H148,1)="-",1,0)+IF(LEFT(I148,1)="-",1,0)))</f>
      </c>
      <c r="L148" s="38">
        <f t="shared" si="6"/>
      </c>
      <c r="M148" s="39">
        <f t="shared" si="6"/>
      </c>
    </row>
    <row r="149" spans="1:13" ht="21" customHeight="1" thickBot="1">
      <c r="A149" s="33" t="s">
        <v>20</v>
      </c>
      <c r="B149" s="34" t="str">
        <f>IF(B139&gt;"",B139,"")</f>
        <v>RUIZ Francisco Miguel</v>
      </c>
      <c r="C149" s="34" t="str">
        <f>IF(F138&gt;"",F138,"")</f>
        <v>STEIF Noah</v>
      </c>
      <c r="D149" s="44"/>
      <c r="E149" s="42"/>
      <c r="F149" s="35"/>
      <c r="G149" s="35"/>
      <c r="H149" s="35"/>
      <c r="I149" s="35"/>
      <c r="J149" s="36">
        <f>IF(ISBLANK(E149),"",COUNTIF(E149:I149,"&gt;=0"))</f>
      </c>
      <c r="K149" s="37">
        <f>IF(ISBLANK(E149),"",(IF(LEFT(E149,1)="-",1,0)+IF(LEFT(F149,1)="-",1,0)+IF(LEFT(G149,1)="-",1,0)+IF(LEFT(H149,1)="-",1,0)+IF(LEFT(I149,1)="-",1,0)))</f>
      </c>
      <c r="L149" s="38">
        <f t="shared" si="6"/>
      </c>
      <c r="M149" s="39">
        <f t="shared" si="6"/>
      </c>
    </row>
    <row r="150" spans="1:13" ht="21" customHeight="1" thickBot="1">
      <c r="A150" s="5"/>
      <c r="B150" s="5"/>
      <c r="C150" s="5"/>
      <c r="D150" s="5"/>
      <c r="E150" s="5"/>
      <c r="F150" s="5"/>
      <c r="G150" s="5"/>
      <c r="H150" s="47" t="s">
        <v>54</v>
      </c>
      <c r="I150" s="48"/>
      <c r="J150" s="49">
        <f>IF(ISBLANK(B138),"",SUM(J145:J149))</f>
        <v>6</v>
      </c>
      <c r="K150" s="49">
        <f>IF(ISBLANK(F138),"",SUM(K145:K149))</f>
        <v>2</v>
      </c>
      <c r="L150" s="50">
        <f>IF(ISBLANK(E145),"",SUM(L145:L149))</f>
        <v>2</v>
      </c>
      <c r="M150" s="51">
        <f>IF(ISBLANK(E145),"",SUM(M145:M149))</f>
        <v>0</v>
      </c>
    </row>
    <row r="151" spans="1:13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21" customHeight="1">
      <c r="A152" s="52"/>
      <c r="B152" s="5" t="s">
        <v>56</v>
      </c>
      <c r="C152" s="5" t="s">
        <v>57</v>
      </c>
      <c r="D152" s="3"/>
      <c r="E152" s="5"/>
      <c r="F152" s="5"/>
      <c r="G152" s="3"/>
      <c r="H152" s="5"/>
      <c r="I152" s="3" t="s">
        <v>55</v>
      </c>
      <c r="J152" s="3"/>
      <c r="K152" s="5"/>
      <c r="L152" s="5"/>
      <c r="M152" s="5"/>
    </row>
    <row r="153" spans="1:13" ht="21" customHeight="1" thickBot="1">
      <c r="A153" s="53"/>
      <c r="B153" s="54" t="str">
        <f>B137</f>
        <v>ESP 1</v>
      </c>
      <c r="C153" s="5" t="str">
        <f>F137</f>
        <v>FIN3</v>
      </c>
      <c r="D153" s="5"/>
      <c r="E153" s="5"/>
      <c r="F153" s="5"/>
      <c r="G153" s="5"/>
      <c r="H153" s="5"/>
      <c r="I153" s="87" t="str">
        <f>IF(L150=2,B137,IF(M150=2,F137,IF(L150=5,IF(M150=5,"tasan",""),"")))</f>
        <v>ESP 1</v>
      </c>
      <c r="J153" s="87"/>
      <c r="K153" s="87"/>
      <c r="L153" s="87"/>
      <c r="M153" s="87"/>
    </row>
    <row r="154" spans="1:13" ht="21" customHeight="1">
      <c r="A154" s="55"/>
      <c r="B154" s="55"/>
      <c r="C154" s="55"/>
      <c r="D154" s="55"/>
      <c r="E154" s="55"/>
      <c r="F154" s="55"/>
      <c r="G154" s="55"/>
      <c r="H154" s="55"/>
      <c r="I154" s="56"/>
      <c r="J154" s="56"/>
      <c r="K154" s="56"/>
      <c r="L154" s="56"/>
      <c r="M154" s="56"/>
    </row>
    <row r="156" spans="1:13" ht="21" customHeight="1">
      <c r="A156" s="3">
        <f>1+A134</f>
        <v>8</v>
      </c>
      <c r="B156" s="4" t="s">
        <v>3</v>
      </c>
      <c r="C156" s="5"/>
      <c r="D156" s="5"/>
      <c r="E156" s="3"/>
      <c r="F156" s="6" t="s">
        <v>50</v>
      </c>
      <c r="G156" s="7"/>
      <c r="H156" s="8"/>
      <c r="I156" s="88">
        <v>43804</v>
      </c>
      <c r="J156" s="88"/>
      <c r="K156" s="88"/>
      <c r="L156" s="88"/>
      <c r="M156" s="88"/>
    </row>
    <row r="157" spans="1:13" ht="21" customHeight="1">
      <c r="A157" s="9"/>
      <c r="B157" s="9" t="s">
        <v>4</v>
      </c>
      <c r="C157" s="5"/>
      <c r="D157" s="5"/>
      <c r="E157" s="3"/>
      <c r="F157" s="6"/>
      <c r="G157" s="7"/>
      <c r="H157" s="8"/>
      <c r="I157" s="89" t="s">
        <v>58</v>
      </c>
      <c r="J157" s="89"/>
      <c r="K157" s="89"/>
      <c r="L157" s="89"/>
      <c r="M157" s="89"/>
    </row>
    <row r="158" spans="1:13" ht="21" customHeight="1">
      <c r="A158" s="3"/>
      <c r="B158" s="10"/>
      <c r="C158" s="5"/>
      <c r="D158" s="5"/>
      <c r="E158" s="5"/>
      <c r="F158" s="11"/>
      <c r="G158" s="5"/>
      <c r="H158" s="5"/>
      <c r="I158" s="5"/>
      <c r="J158" s="5"/>
      <c r="K158" s="5"/>
      <c r="L158" s="5"/>
      <c r="M158" s="5"/>
    </row>
    <row r="159" spans="1:13" ht="21" customHeight="1">
      <c r="A159" s="12" t="s">
        <v>51</v>
      </c>
      <c r="B159" s="90" t="s">
        <v>76</v>
      </c>
      <c r="C159" s="90"/>
      <c r="D159" s="13"/>
      <c r="E159" s="12" t="s">
        <v>51</v>
      </c>
      <c r="F159" s="14" t="s">
        <v>75</v>
      </c>
      <c r="G159" s="15"/>
      <c r="H159" s="15"/>
      <c r="I159" s="15"/>
      <c r="J159" s="15"/>
      <c r="K159" s="15"/>
      <c r="L159" s="15"/>
      <c r="M159" s="16"/>
    </row>
    <row r="160" spans="1:13" ht="21" customHeight="1">
      <c r="A160" s="17" t="s">
        <v>5</v>
      </c>
      <c r="B160" s="84" t="s">
        <v>96</v>
      </c>
      <c r="C160" s="84"/>
      <c r="D160" s="18"/>
      <c r="E160" s="19" t="s">
        <v>6</v>
      </c>
      <c r="F160" s="85" t="s">
        <v>122</v>
      </c>
      <c r="G160" s="85"/>
      <c r="H160" s="85"/>
      <c r="I160" s="85"/>
      <c r="J160" s="85"/>
      <c r="K160" s="85"/>
      <c r="L160" s="85"/>
      <c r="M160" s="85"/>
    </row>
    <row r="161" spans="1:13" ht="21" customHeight="1">
      <c r="A161" s="20" t="s">
        <v>7</v>
      </c>
      <c r="B161" s="84" t="s">
        <v>95</v>
      </c>
      <c r="C161" s="84"/>
      <c r="D161" s="18"/>
      <c r="E161" s="21" t="s">
        <v>8</v>
      </c>
      <c r="F161" s="84" t="s">
        <v>123</v>
      </c>
      <c r="G161" s="84"/>
      <c r="H161" s="84"/>
      <c r="I161" s="84"/>
      <c r="J161" s="84"/>
      <c r="K161" s="84"/>
      <c r="L161" s="84"/>
      <c r="M161" s="84"/>
    </row>
    <row r="162" spans="1:13" ht="21" customHeight="1">
      <c r="A162" s="22" t="s">
        <v>52</v>
      </c>
      <c r="B162" s="23"/>
      <c r="C162" s="24"/>
      <c r="D162" s="25"/>
      <c r="E162" s="22" t="s">
        <v>52</v>
      </c>
      <c r="F162" s="23"/>
      <c r="G162" s="26"/>
      <c r="H162" s="26"/>
      <c r="I162" s="26"/>
      <c r="J162" s="26"/>
      <c r="K162" s="26"/>
      <c r="L162" s="26"/>
      <c r="M162" s="26"/>
    </row>
    <row r="163" spans="1:13" ht="21" customHeight="1">
      <c r="A163" s="27"/>
      <c r="B163" s="84"/>
      <c r="C163" s="84"/>
      <c r="D163" s="18"/>
      <c r="E163" s="28"/>
      <c r="F163" s="85"/>
      <c r="G163" s="85"/>
      <c r="H163" s="85"/>
      <c r="I163" s="85"/>
      <c r="J163" s="85"/>
      <c r="K163" s="85"/>
      <c r="L163" s="85"/>
      <c r="M163" s="85"/>
    </row>
    <row r="164" spans="1:13" ht="21" customHeight="1">
      <c r="A164" s="29"/>
      <c r="B164" s="84"/>
      <c r="C164" s="84"/>
      <c r="D164" s="18"/>
      <c r="E164" s="30"/>
      <c r="F164" s="84"/>
      <c r="G164" s="84"/>
      <c r="H164" s="84"/>
      <c r="I164" s="84"/>
      <c r="J164" s="84"/>
      <c r="K164" s="84"/>
      <c r="L164" s="84"/>
      <c r="M164" s="84"/>
    </row>
    <row r="165" spans="1:13" ht="21" customHeight="1">
      <c r="A165" s="5"/>
      <c r="B165" s="5"/>
      <c r="C165" s="5"/>
      <c r="D165" s="5"/>
      <c r="E165" s="11"/>
      <c r="F165" s="11"/>
      <c r="G165" s="11"/>
      <c r="H165" s="11"/>
      <c r="I165" s="5"/>
      <c r="J165" s="5"/>
      <c r="K165" s="5"/>
      <c r="L165" s="31"/>
      <c r="M165" s="3"/>
    </row>
    <row r="166" spans="1:13" ht="21" customHeight="1">
      <c r="A166" s="9" t="s">
        <v>53</v>
      </c>
      <c r="B166" s="5"/>
      <c r="C166" s="5"/>
      <c r="D166" s="5"/>
      <c r="E166" s="32" t="s">
        <v>9</v>
      </c>
      <c r="F166" s="32" t="s">
        <v>10</v>
      </c>
      <c r="G166" s="32" t="s">
        <v>11</v>
      </c>
      <c r="H166" s="32" t="s">
        <v>12</v>
      </c>
      <c r="I166" s="32" t="s">
        <v>13</v>
      </c>
      <c r="J166" s="86" t="s">
        <v>14</v>
      </c>
      <c r="K166" s="86"/>
      <c r="L166" s="32" t="s">
        <v>15</v>
      </c>
      <c r="M166" s="32" t="s">
        <v>16</v>
      </c>
    </row>
    <row r="167" spans="1:13" ht="21" customHeight="1">
      <c r="A167" s="33" t="s">
        <v>17</v>
      </c>
      <c r="B167" s="34" t="str">
        <f>IF(B160&gt;"",B160,"")</f>
        <v>MEDINA Jan</v>
      </c>
      <c r="C167" s="34" t="str">
        <f>IF(F160&gt;"",F160,"")</f>
        <v>ORENCEL Alexis</v>
      </c>
      <c r="D167" s="34">
        <f>IF(D160&gt;"",D160&amp;" - "&amp;H160,"")</f>
      </c>
      <c r="E167" s="35">
        <v>5</v>
      </c>
      <c r="F167" s="35">
        <v>-11</v>
      </c>
      <c r="G167" s="35">
        <v>-9</v>
      </c>
      <c r="H167" s="35">
        <v>9</v>
      </c>
      <c r="I167" s="35">
        <v>-4</v>
      </c>
      <c r="J167" s="36">
        <f>IF(ISBLANK(E167),"",COUNTIF(E167:I167,"&gt;=0"))</f>
        <v>2</v>
      </c>
      <c r="K167" s="37">
        <f>IF(ISBLANK(E167),"",(IF(LEFT(E167,1)="-",1,0)+IF(LEFT(F167,1)="-",1,0)+IF(LEFT(G167,1)="-",1,0)+IF(LEFT(H167,1)="-",1,0)+IF(LEFT(I167,1)="-",1,0)))</f>
        <v>3</v>
      </c>
      <c r="L167" s="38">
        <f aca="true" t="shared" si="7" ref="L167:M171">IF(J167=3,1,"")</f>
      </c>
      <c r="M167" s="39">
        <f t="shared" si="7"/>
        <v>1</v>
      </c>
    </row>
    <row r="168" spans="1:13" ht="21" customHeight="1">
      <c r="A168" s="33" t="s">
        <v>18</v>
      </c>
      <c r="B168" s="34" t="str">
        <f>IF(B161&gt;"",B161,"")</f>
        <v>CORREA Cecilio</v>
      </c>
      <c r="C168" s="34" t="str">
        <f>IF(F161&gt;"",F161,"")</f>
        <v>JOFFRE Tomas</v>
      </c>
      <c r="D168" s="34">
        <f>IF(D161&gt;"",D161&amp;" - "&amp;H161,"")</f>
      </c>
      <c r="E168" s="35">
        <v>-11</v>
      </c>
      <c r="F168" s="35">
        <v>-4</v>
      </c>
      <c r="G168" s="35">
        <v>-8</v>
      </c>
      <c r="H168" s="35"/>
      <c r="I168" s="35"/>
      <c r="J168" s="36">
        <f>IF(ISBLANK(E168),"",COUNTIF(E168:I168,"&gt;=0"))</f>
        <v>0</v>
      </c>
      <c r="K168" s="37">
        <f>IF(ISBLANK(E168),"",(IF(LEFT(E168,1)="-",1,0)+IF(LEFT(F168,1)="-",1,0)+IF(LEFT(G168,1)="-",1,0)+IF(LEFT(H168,1)="-",1,0)+IF(LEFT(I168,1)="-",1,0)))</f>
        <v>3</v>
      </c>
      <c r="L168" s="38">
        <f t="shared" si="7"/>
      </c>
      <c r="M168" s="39">
        <f t="shared" si="7"/>
        <v>1</v>
      </c>
    </row>
    <row r="169" spans="1:13" ht="21" customHeight="1">
      <c r="A169" s="40" t="s">
        <v>52</v>
      </c>
      <c r="B169" s="34">
        <f>IF(B163&gt;"",B163&amp;" / "&amp;B164,"")</f>
      </c>
      <c r="C169" s="34">
        <f>IF(F163&gt;"",F163&amp;" / "&amp;F164,"")</f>
      </c>
      <c r="D169" s="41"/>
      <c r="E169" s="42"/>
      <c r="F169" s="35"/>
      <c r="G169" s="35"/>
      <c r="H169" s="43"/>
      <c r="I169" s="43"/>
      <c r="J169" s="36">
        <f>IF(ISBLANK(E169),"",COUNTIF(E169:I169,"&gt;=0"))</f>
      </c>
      <c r="K169" s="37">
        <f>IF(ISBLANK(E169),"",(IF(LEFT(E169,1)="-",1,0)+IF(LEFT(F169,1)="-",1,0)+IF(LEFT(G169,1)="-",1,0)+IF(LEFT(H169,1)="-",1,0)+IF(LEFT(I169,1)="-",1,0)))</f>
      </c>
      <c r="L169" s="38">
        <f t="shared" si="7"/>
      </c>
      <c r="M169" s="39">
        <f t="shared" si="7"/>
      </c>
    </row>
    <row r="170" spans="1:13" ht="21" customHeight="1">
      <c r="A170" s="33" t="s">
        <v>19</v>
      </c>
      <c r="B170" s="34" t="str">
        <f>IF(B160&gt;"",B160,"")</f>
        <v>MEDINA Jan</v>
      </c>
      <c r="C170" s="34" t="str">
        <f>IF(F161&gt;"",F161,"")</f>
        <v>JOFFRE Tomas</v>
      </c>
      <c r="D170" s="44"/>
      <c r="E170" s="45"/>
      <c r="F170" s="46"/>
      <c r="G170" s="43"/>
      <c r="H170" s="35"/>
      <c r="I170" s="35"/>
      <c r="J170" s="36">
        <f>IF(ISBLANK(E170),"",COUNTIF(E170:I170,"&gt;=0"))</f>
      </c>
      <c r="K170" s="37">
        <f>IF(ISBLANK(E170),"",(IF(LEFT(E170,1)="-",1,0)+IF(LEFT(F170,1)="-",1,0)+IF(LEFT(G170,1)="-",1,0)+IF(LEFT(H170,1)="-",1,0)+IF(LEFT(I170,1)="-",1,0)))</f>
      </c>
      <c r="L170" s="38">
        <f t="shared" si="7"/>
      </c>
      <c r="M170" s="39">
        <f t="shared" si="7"/>
      </c>
    </row>
    <row r="171" spans="1:13" ht="21" customHeight="1" thickBot="1">
      <c r="A171" s="33" t="s">
        <v>20</v>
      </c>
      <c r="B171" s="34" t="str">
        <f>IF(B161&gt;"",B161,"")</f>
        <v>CORREA Cecilio</v>
      </c>
      <c r="C171" s="34" t="str">
        <f>IF(F160&gt;"",F160,"")</f>
        <v>ORENCEL Alexis</v>
      </c>
      <c r="D171" s="44"/>
      <c r="E171" s="42"/>
      <c r="F171" s="35"/>
      <c r="G171" s="35"/>
      <c r="H171" s="35"/>
      <c r="I171" s="35"/>
      <c r="J171" s="36">
        <f>IF(ISBLANK(E171),"",COUNTIF(E171:I171,"&gt;=0"))</f>
      </c>
      <c r="K171" s="37">
        <f>IF(ISBLANK(E171),"",(IF(LEFT(E171,1)="-",1,0)+IF(LEFT(F171,1)="-",1,0)+IF(LEFT(G171,1)="-",1,0)+IF(LEFT(H171,1)="-",1,0)+IF(LEFT(I171,1)="-",1,0)))</f>
      </c>
      <c r="L171" s="38">
        <f t="shared" si="7"/>
      </c>
      <c r="M171" s="39">
        <f t="shared" si="7"/>
      </c>
    </row>
    <row r="172" spans="1:13" ht="21" customHeight="1" thickBot="1">
      <c r="A172" s="5"/>
      <c r="B172" s="5"/>
      <c r="C172" s="5"/>
      <c r="D172" s="5"/>
      <c r="E172" s="5"/>
      <c r="F172" s="5"/>
      <c r="G172" s="5"/>
      <c r="H172" s="47" t="s">
        <v>54</v>
      </c>
      <c r="I172" s="48"/>
      <c r="J172" s="49">
        <f>IF(ISBLANK(B160),"",SUM(J167:J171))</f>
        <v>2</v>
      </c>
      <c r="K172" s="49">
        <f>IF(ISBLANK(F160),"",SUM(K167:K171))</f>
        <v>6</v>
      </c>
      <c r="L172" s="50">
        <f>IF(ISBLANK(E167),"",SUM(L167:L171))</f>
        <v>0</v>
      </c>
      <c r="M172" s="51">
        <f>IF(ISBLANK(E167),"",SUM(M167:M171))</f>
        <v>2</v>
      </c>
    </row>
    <row r="173" spans="1:13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21" customHeight="1">
      <c r="A174" s="52"/>
      <c r="B174" s="5" t="s">
        <v>56</v>
      </c>
      <c r="C174" s="5" t="s">
        <v>57</v>
      </c>
      <c r="D174" s="3"/>
      <c r="E174" s="5"/>
      <c r="F174" s="5"/>
      <c r="G174" s="3"/>
      <c r="H174" s="5"/>
      <c r="I174" s="3" t="s">
        <v>55</v>
      </c>
      <c r="J174" s="3"/>
      <c r="K174" s="5"/>
      <c r="L174" s="5"/>
      <c r="M174" s="5"/>
    </row>
    <row r="175" spans="1:13" ht="21" customHeight="1" thickBot="1">
      <c r="A175" s="53"/>
      <c r="B175" s="54" t="str">
        <f>B159</f>
        <v>VEN</v>
      </c>
      <c r="C175" s="5" t="str">
        <f>F159</f>
        <v>ARG</v>
      </c>
      <c r="D175" s="5"/>
      <c r="E175" s="5"/>
      <c r="F175" s="5"/>
      <c r="G175" s="5"/>
      <c r="H175" s="5"/>
      <c r="I175" s="87" t="str">
        <f>IF(L172=2,B159,IF(M172=2,F159,IF(L172=5,IF(M172=5,"tasan",""),"")))</f>
        <v>ARG</v>
      </c>
      <c r="J175" s="87"/>
      <c r="K175" s="87"/>
      <c r="L175" s="87"/>
      <c r="M175" s="87"/>
    </row>
    <row r="176" spans="1:13" ht="21" customHeight="1">
      <c r="A176" s="55"/>
      <c r="B176" s="55"/>
      <c r="C176" s="55"/>
      <c r="D176" s="55"/>
      <c r="E176" s="55"/>
      <c r="F176" s="55"/>
      <c r="G176" s="55"/>
      <c r="H176" s="55"/>
      <c r="I176" s="56"/>
      <c r="J176" s="56"/>
      <c r="K176" s="56"/>
      <c r="L176" s="56"/>
      <c r="M176" s="56"/>
    </row>
    <row r="178" spans="1:13" ht="21" customHeight="1">
      <c r="A178" s="3">
        <f>1+A156</f>
        <v>9</v>
      </c>
      <c r="B178" s="4" t="s">
        <v>3</v>
      </c>
      <c r="C178" s="5"/>
      <c r="D178" s="5"/>
      <c r="E178" s="3"/>
      <c r="F178" s="6" t="s">
        <v>50</v>
      </c>
      <c r="G178" s="7"/>
      <c r="H178" s="8"/>
      <c r="I178" s="88">
        <v>43804</v>
      </c>
      <c r="J178" s="88"/>
      <c r="K178" s="88"/>
      <c r="L178" s="88"/>
      <c r="M178" s="88"/>
    </row>
    <row r="179" spans="1:13" ht="21" customHeight="1">
      <c r="A179" s="9"/>
      <c r="B179" s="9" t="s">
        <v>4</v>
      </c>
      <c r="C179" s="5"/>
      <c r="D179" s="5"/>
      <c r="E179" s="3"/>
      <c r="F179" s="6"/>
      <c r="G179" s="7"/>
      <c r="H179" s="8"/>
      <c r="I179" s="89" t="s">
        <v>58</v>
      </c>
      <c r="J179" s="89"/>
      <c r="K179" s="89"/>
      <c r="L179" s="89"/>
      <c r="M179" s="89"/>
    </row>
    <row r="180" spans="1:13" ht="21" customHeight="1">
      <c r="A180" s="3"/>
      <c r="B180" s="10"/>
      <c r="C180" s="5"/>
      <c r="D180" s="5"/>
      <c r="E180" s="5"/>
      <c r="F180" s="11"/>
      <c r="G180" s="5"/>
      <c r="H180" s="5"/>
      <c r="I180" s="5"/>
      <c r="J180" s="5"/>
      <c r="K180" s="5"/>
      <c r="L180" s="5"/>
      <c r="M180" s="5"/>
    </row>
    <row r="181" spans="1:13" ht="21" customHeight="1">
      <c r="A181" s="12" t="s">
        <v>51</v>
      </c>
      <c r="B181" s="90" t="s">
        <v>79</v>
      </c>
      <c r="C181" s="90"/>
      <c r="D181" s="13"/>
      <c r="E181" s="12" t="s">
        <v>51</v>
      </c>
      <c r="F181" s="14" t="s">
        <v>77</v>
      </c>
      <c r="G181" s="15"/>
      <c r="H181" s="15"/>
      <c r="I181" s="15"/>
      <c r="J181" s="15"/>
      <c r="K181" s="15"/>
      <c r="L181" s="15"/>
      <c r="M181" s="16"/>
    </row>
    <row r="182" spans="1:13" ht="21" customHeight="1">
      <c r="A182" s="17" t="s">
        <v>5</v>
      </c>
      <c r="B182" s="84" t="s">
        <v>137</v>
      </c>
      <c r="C182" s="84"/>
      <c r="D182" s="18"/>
      <c r="E182" s="19" t="s">
        <v>6</v>
      </c>
      <c r="F182" s="85" t="s">
        <v>97</v>
      </c>
      <c r="G182" s="85"/>
      <c r="H182" s="85"/>
      <c r="I182" s="85"/>
      <c r="J182" s="85"/>
      <c r="K182" s="85"/>
      <c r="L182" s="85"/>
      <c r="M182" s="85"/>
    </row>
    <row r="183" spans="1:13" ht="21" customHeight="1">
      <c r="A183" s="20" t="s">
        <v>7</v>
      </c>
      <c r="B183" s="84" t="s">
        <v>138</v>
      </c>
      <c r="C183" s="84"/>
      <c r="D183" s="18"/>
      <c r="E183" s="21" t="s">
        <v>8</v>
      </c>
      <c r="F183" s="84" t="s">
        <v>98</v>
      </c>
      <c r="G183" s="84"/>
      <c r="H183" s="84"/>
      <c r="I183" s="84"/>
      <c r="J183" s="84"/>
      <c r="K183" s="84"/>
      <c r="L183" s="84"/>
      <c r="M183" s="84"/>
    </row>
    <row r="184" spans="1:13" ht="21" customHeight="1">
      <c r="A184" s="22" t="s">
        <v>52</v>
      </c>
      <c r="B184" s="23"/>
      <c r="C184" s="24"/>
      <c r="D184" s="25"/>
      <c r="E184" s="22" t="s">
        <v>52</v>
      </c>
      <c r="F184" s="23"/>
      <c r="G184" s="26"/>
      <c r="H184" s="26"/>
      <c r="I184" s="26"/>
      <c r="J184" s="26"/>
      <c r="K184" s="26"/>
      <c r="L184" s="26"/>
      <c r="M184" s="26"/>
    </row>
    <row r="185" spans="1:13" ht="21" customHeight="1">
      <c r="A185" s="27"/>
      <c r="B185" s="84"/>
      <c r="C185" s="84"/>
      <c r="D185" s="18"/>
      <c r="E185" s="28"/>
      <c r="F185" s="85"/>
      <c r="G185" s="85"/>
      <c r="H185" s="85"/>
      <c r="I185" s="85"/>
      <c r="J185" s="85"/>
      <c r="K185" s="85"/>
      <c r="L185" s="85"/>
      <c r="M185" s="85"/>
    </row>
    <row r="186" spans="1:13" ht="21" customHeight="1">
      <c r="A186" s="29"/>
      <c r="B186" s="84"/>
      <c r="C186" s="84"/>
      <c r="D186" s="18"/>
      <c r="E186" s="30"/>
      <c r="F186" s="84"/>
      <c r="G186" s="84"/>
      <c r="H186" s="84"/>
      <c r="I186" s="84"/>
      <c r="J186" s="84"/>
      <c r="K186" s="84"/>
      <c r="L186" s="84"/>
      <c r="M186" s="84"/>
    </row>
    <row r="187" spans="1:13" ht="21" customHeight="1">
      <c r="A187" s="5"/>
      <c r="B187" s="5"/>
      <c r="C187" s="5"/>
      <c r="D187" s="5"/>
      <c r="E187" s="11"/>
      <c r="F187" s="11"/>
      <c r="G187" s="11"/>
      <c r="H187" s="11"/>
      <c r="I187" s="5"/>
      <c r="J187" s="5"/>
      <c r="K187" s="5"/>
      <c r="L187" s="31"/>
      <c r="M187" s="3"/>
    </row>
    <row r="188" spans="1:13" ht="21" customHeight="1">
      <c r="A188" s="9" t="s">
        <v>53</v>
      </c>
      <c r="B188" s="5"/>
      <c r="C188" s="5"/>
      <c r="D188" s="5"/>
      <c r="E188" s="32" t="s">
        <v>9</v>
      </c>
      <c r="F188" s="32" t="s">
        <v>10</v>
      </c>
      <c r="G188" s="32" t="s">
        <v>11</v>
      </c>
      <c r="H188" s="32" t="s">
        <v>12</v>
      </c>
      <c r="I188" s="32" t="s">
        <v>13</v>
      </c>
      <c r="J188" s="86" t="s">
        <v>14</v>
      </c>
      <c r="K188" s="86"/>
      <c r="L188" s="32" t="s">
        <v>15</v>
      </c>
      <c r="M188" s="32" t="s">
        <v>16</v>
      </c>
    </row>
    <row r="189" spans="1:13" ht="21" customHeight="1">
      <c r="A189" s="33" t="s">
        <v>17</v>
      </c>
      <c r="B189" s="34" t="str">
        <f>IF(B182&gt;"",B182,"")</f>
        <v>PUKK Oskar</v>
      </c>
      <c r="C189" s="34" t="str">
        <f>IF(F182&gt;"",F182,"")</f>
        <v>ZHAMAL Bekulan</v>
      </c>
      <c r="D189" s="34">
        <f>IF(D182&gt;"",D182&amp;" - "&amp;H182,"")</f>
      </c>
      <c r="E189" s="35">
        <v>-3</v>
      </c>
      <c r="F189" s="35">
        <v>-11</v>
      </c>
      <c r="G189" s="35">
        <v>-9</v>
      </c>
      <c r="H189" s="35"/>
      <c r="I189" s="35"/>
      <c r="J189" s="36">
        <f>IF(ISBLANK(E189),"",COUNTIF(E189:I189,"&gt;=0"))</f>
        <v>0</v>
      </c>
      <c r="K189" s="37">
        <f>IF(ISBLANK(E189),"",(IF(LEFT(E189,1)="-",1,0)+IF(LEFT(F189,1)="-",1,0)+IF(LEFT(G189,1)="-",1,0)+IF(LEFT(H189,1)="-",1,0)+IF(LEFT(I189,1)="-",1,0)))</f>
        <v>3</v>
      </c>
      <c r="L189" s="38">
        <f aca="true" t="shared" si="8" ref="L189:M193">IF(J189=3,1,"")</f>
      </c>
      <c r="M189" s="39">
        <f t="shared" si="8"/>
        <v>1</v>
      </c>
    </row>
    <row r="190" spans="1:13" ht="21" customHeight="1">
      <c r="A190" s="33" t="s">
        <v>18</v>
      </c>
      <c r="B190" s="34" t="str">
        <f>IF(B183&gt;"",B183,"")</f>
        <v>MOOS Madis</v>
      </c>
      <c r="C190" s="34" t="str">
        <f>IF(F183&gt;"",F183,"")</f>
        <v>KENZIGULOV  Aidos</v>
      </c>
      <c r="D190" s="34">
        <f>IF(D183&gt;"",D183&amp;" - "&amp;H183,"")</f>
      </c>
      <c r="E190" s="35">
        <v>-9</v>
      </c>
      <c r="F190" s="35">
        <v>-6</v>
      </c>
      <c r="G190" s="35">
        <v>-6</v>
      </c>
      <c r="H190" s="35"/>
      <c r="I190" s="35"/>
      <c r="J190" s="36">
        <f>IF(ISBLANK(E190),"",COUNTIF(E190:I190,"&gt;=0"))</f>
        <v>0</v>
      </c>
      <c r="K190" s="37">
        <f>IF(ISBLANK(E190),"",(IF(LEFT(E190,1)="-",1,0)+IF(LEFT(F190,1)="-",1,0)+IF(LEFT(G190,1)="-",1,0)+IF(LEFT(H190,1)="-",1,0)+IF(LEFT(I190,1)="-",1,0)))</f>
        <v>3</v>
      </c>
      <c r="L190" s="38">
        <f t="shared" si="8"/>
      </c>
      <c r="M190" s="39">
        <f t="shared" si="8"/>
        <v>1</v>
      </c>
    </row>
    <row r="191" spans="1:13" ht="21" customHeight="1">
      <c r="A191" s="40" t="s">
        <v>52</v>
      </c>
      <c r="B191" s="34">
        <f>IF(B185&gt;"",B185&amp;" / "&amp;B186,"")</f>
      </c>
      <c r="C191" s="34">
        <f>IF(F185&gt;"",F185&amp;" / "&amp;F186,"")</f>
      </c>
      <c r="D191" s="41"/>
      <c r="E191" s="42"/>
      <c r="F191" s="35"/>
      <c r="G191" s="35"/>
      <c r="H191" s="43"/>
      <c r="I191" s="43"/>
      <c r="J191" s="36">
        <f>IF(ISBLANK(E191),"",COUNTIF(E191:I191,"&gt;=0"))</f>
      </c>
      <c r="K191" s="37">
        <f>IF(ISBLANK(E191),"",(IF(LEFT(E191,1)="-",1,0)+IF(LEFT(F191,1)="-",1,0)+IF(LEFT(G191,1)="-",1,0)+IF(LEFT(H191,1)="-",1,0)+IF(LEFT(I191,1)="-",1,0)))</f>
      </c>
      <c r="L191" s="38">
        <f t="shared" si="8"/>
      </c>
      <c r="M191" s="39">
        <f t="shared" si="8"/>
      </c>
    </row>
    <row r="192" spans="1:13" ht="21" customHeight="1">
      <c r="A192" s="33" t="s">
        <v>19</v>
      </c>
      <c r="B192" s="34" t="str">
        <f>IF(B182&gt;"",B182,"")</f>
        <v>PUKK Oskar</v>
      </c>
      <c r="C192" s="34" t="str">
        <f>IF(F183&gt;"",F183,"")</f>
        <v>KENZIGULOV  Aidos</v>
      </c>
      <c r="D192" s="44"/>
      <c r="E192" s="45"/>
      <c r="F192" s="46"/>
      <c r="G192" s="43"/>
      <c r="H192" s="35"/>
      <c r="I192" s="35"/>
      <c r="J192" s="36">
        <f>IF(ISBLANK(E192),"",COUNTIF(E192:I192,"&gt;=0"))</f>
      </c>
      <c r="K192" s="37">
        <f>IF(ISBLANK(E192),"",(IF(LEFT(E192,1)="-",1,0)+IF(LEFT(F192,1)="-",1,0)+IF(LEFT(G192,1)="-",1,0)+IF(LEFT(H192,1)="-",1,0)+IF(LEFT(I192,1)="-",1,0)))</f>
      </c>
      <c r="L192" s="38">
        <f t="shared" si="8"/>
      </c>
      <c r="M192" s="39">
        <f t="shared" si="8"/>
      </c>
    </row>
    <row r="193" spans="1:13" ht="21" customHeight="1" thickBot="1">
      <c r="A193" s="33" t="s">
        <v>20</v>
      </c>
      <c r="B193" s="34" t="str">
        <f>IF(B183&gt;"",B183,"")</f>
        <v>MOOS Madis</v>
      </c>
      <c r="C193" s="34" t="str">
        <f>IF(F182&gt;"",F182,"")</f>
        <v>ZHAMAL Bekulan</v>
      </c>
      <c r="D193" s="44"/>
      <c r="E193" s="42"/>
      <c r="F193" s="35"/>
      <c r="G193" s="35"/>
      <c r="H193" s="35"/>
      <c r="I193" s="35"/>
      <c r="J193" s="36">
        <f>IF(ISBLANK(E193),"",COUNTIF(E193:I193,"&gt;=0"))</f>
      </c>
      <c r="K193" s="37">
        <f>IF(ISBLANK(E193),"",(IF(LEFT(E193,1)="-",1,0)+IF(LEFT(F193,1)="-",1,0)+IF(LEFT(G193,1)="-",1,0)+IF(LEFT(H193,1)="-",1,0)+IF(LEFT(I193,1)="-",1,0)))</f>
      </c>
      <c r="L193" s="38">
        <f t="shared" si="8"/>
      </c>
      <c r="M193" s="39">
        <f t="shared" si="8"/>
      </c>
    </row>
    <row r="194" spans="1:13" ht="21" customHeight="1" thickBot="1">
      <c r="A194" s="5"/>
      <c r="B194" s="5"/>
      <c r="C194" s="5"/>
      <c r="D194" s="5"/>
      <c r="E194" s="5"/>
      <c r="F194" s="5"/>
      <c r="G194" s="5"/>
      <c r="H194" s="47" t="s">
        <v>54</v>
      </c>
      <c r="I194" s="48"/>
      <c r="J194" s="49">
        <f>IF(ISBLANK(B182),"",SUM(J189:J193))</f>
        <v>0</v>
      </c>
      <c r="K194" s="49">
        <f>IF(ISBLANK(F182),"",SUM(K189:K193))</f>
        <v>6</v>
      </c>
      <c r="L194" s="50">
        <f>IF(ISBLANK(E189),"",SUM(L189:L193))</f>
        <v>0</v>
      </c>
      <c r="M194" s="51">
        <f>IF(ISBLANK(E189),"",SUM(M189:M193))</f>
        <v>2</v>
      </c>
    </row>
    <row r="195" spans="1:13" ht="21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21" customHeight="1">
      <c r="A196" s="52"/>
      <c r="B196" s="5" t="s">
        <v>56</v>
      </c>
      <c r="C196" s="5" t="s">
        <v>57</v>
      </c>
      <c r="D196" s="3"/>
      <c r="E196" s="5"/>
      <c r="F196" s="5"/>
      <c r="G196" s="3"/>
      <c r="H196" s="5"/>
      <c r="I196" s="3" t="s">
        <v>55</v>
      </c>
      <c r="J196" s="3"/>
      <c r="K196" s="5"/>
      <c r="L196" s="5"/>
      <c r="M196" s="5"/>
    </row>
    <row r="197" spans="1:13" ht="21" customHeight="1" thickBot="1">
      <c r="A197" s="53"/>
      <c r="B197" s="54" t="str">
        <f>B181</f>
        <v>EST 2</v>
      </c>
      <c r="C197" s="5" t="str">
        <f>F181</f>
        <v>KAZ 1</v>
      </c>
      <c r="D197" s="5"/>
      <c r="E197" s="5"/>
      <c r="F197" s="5"/>
      <c r="G197" s="5"/>
      <c r="H197" s="5"/>
      <c r="I197" s="87" t="str">
        <f>IF(L194=2,B181,IF(M194=2,F181,IF(L194=5,IF(M194=5,"tasan",""),"")))</f>
        <v>KAZ 1</v>
      </c>
      <c r="J197" s="87"/>
      <c r="K197" s="87"/>
      <c r="L197" s="87"/>
      <c r="M197" s="87"/>
    </row>
    <row r="198" spans="1:13" ht="21" customHeight="1">
      <c r="A198" s="55"/>
      <c r="B198" s="55"/>
      <c r="C198" s="55"/>
      <c r="D198" s="55"/>
      <c r="E198" s="55"/>
      <c r="F198" s="55"/>
      <c r="G198" s="55"/>
      <c r="H198" s="55"/>
      <c r="I198" s="56"/>
      <c r="J198" s="56"/>
      <c r="K198" s="56"/>
      <c r="L198" s="56"/>
      <c r="M198" s="56"/>
    </row>
    <row r="200" spans="1:13" ht="21" customHeight="1">
      <c r="A200" s="3">
        <f>1+A178</f>
        <v>10</v>
      </c>
      <c r="B200" s="4" t="s">
        <v>3</v>
      </c>
      <c r="C200" s="5"/>
      <c r="D200" s="5"/>
      <c r="E200" s="3"/>
      <c r="F200" s="6" t="s">
        <v>50</v>
      </c>
      <c r="G200" s="7"/>
      <c r="H200" s="8"/>
      <c r="I200" s="88">
        <v>43804</v>
      </c>
      <c r="J200" s="88"/>
      <c r="K200" s="88"/>
      <c r="L200" s="88"/>
      <c r="M200" s="88"/>
    </row>
    <row r="201" spans="1:13" ht="21" customHeight="1">
      <c r="A201" s="9"/>
      <c r="B201" s="9" t="s">
        <v>4</v>
      </c>
      <c r="C201" s="5"/>
      <c r="D201" s="5"/>
      <c r="E201" s="3"/>
      <c r="F201" s="6"/>
      <c r="G201" s="7"/>
      <c r="H201" s="8"/>
      <c r="I201" s="89" t="s">
        <v>58</v>
      </c>
      <c r="J201" s="89"/>
      <c r="K201" s="89"/>
      <c r="L201" s="89"/>
      <c r="M201" s="89"/>
    </row>
    <row r="202" spans="1:13" ht="21" customHeight="1">
      <c r="A202" s="3"/>
      <c r="B202" s="10"/>
      <c r="C202" s="5"/>
      <c r="D202" s="5"/>
      <c r="E202" s="5"/>
      <c r="F202" s="11"/>
      <c r="G202" s="5"/>
      <c r="H202" s="5"/>
      <c r="I202" s="5"/>
      <c r="J202" s="5"/>
      <c r="K202" s="5"/>
      <c r="L202" s="5"/>
      <c r="M202" s="5"/>
    </row>
    <row r="203" spans="1:13" ht="21" customHeight="1">
      <c r="A203" s="12" t="s">
        <v>51</v>
      </c>
      <c r="B203" s="90" t="s">
        <v>49</v>
      </c>
      <c r="C203" s="90"/>
      <c r="D203" s="13"/>
      <c r="E203" s="12" t="s">
        <v>51</v>
      </c>
      <c r="F203" s="14" t="s">
        <v>82</v>
      </c>
      <c r="G203" s="15"/>
      <c r="H203" s="15"/>
      <c r="I203" s="15"/>
      <c r="J203" s="15"/>
      <c r="K203" s="15"/>
      <c r="L203" s="15"/>
      <c r="M203" s="16"/>
    </row>
    <row r="204" spans="1:13" ht="21" customHeight="1">
      <c r="A204" s="17" t="s">
        <v>5</v>
      </c>
      <c r="B204" s="84" t="s">
        <v>141</v>
      </c>
      <c r="C204" s="84"/>
      <c r="D204" s="18"/>
      <c r="E204" s="19" t="s">
        <v>6</v>
      </c>
      <c r="F204" s="85" t="s">
        <v>113</v>
      </c>
      <c r="G204" s="85"/>
      <c r="H204" s="85"/>
      <c r="I204" s="85"/>
      <c r="J204" s="85"/>
      <c r="K204" s="85"/>
      <c r="L204" s="85"/>
      <c r="M204" s="85"/>
    </row>
    <row r="205" spans="1:13" ht="21" customHeight="1">
      <c r="A205" s="20" t="s">
        <v>7</v>
      </c>
      <c r="B205" s="84" t="s">
        <v>142</v>
      </c>
      <c r="C205" s="84"/>
      <c r="D205" s="18"/>
      <c r="E205" s="21" t="s">
        <v>8</v>
      </c>
      <c r="F205" s="84" t="s">
        <v>114</v>
      </c>
      <c r="G205" s="84"/>
      <c r="H205" s="84"/>
      <c r="I205" s="84"/>
      <c r="J205" s="84"/>
      <c r="K205" s="84"/>
      <c r="L205" s="84"/>
      <c r="M205" s="84"/>
    </row>
    <row r="206" spans="1:13" ht="21" customHeight="1">
      <c r="A206" s="22" t="s">
        <v>52</v>
      </c>
      <c r="B206" s="23"/>
      <c r="C206" s="24"/>
      <c r="D206" s="25"/>
      <c r="E206" s="22" t="s">
        <v>52</v>
      </c>
      <c r="F206" s="23"/>
      <c r="G206" s="26"/>
      <c r="H206" s="26"/>
      <c r="I206" s="26"/>
      <c r="J206" s="26"/>
      <c r="K206" s="26"/>
      <c r="L206" s="26"/>
      <c r="M206" s="26"/>
    </row>
    <row r="207" spans="1:13" ht="21" customHeight="1">
      <c r="A207" s="27"/>
      <c r="B207" s="84"/>
      <c r="C207" s="84"/>
      <c r="D207" s="18"/>
      <c r="E207" s="28"/>
      <c r="F207" s="85"/>
      <c r="G207" s="85"/>
      <c r="H207" s="85"/>
      <c r="I207" s="85"/>
      <c r="J207" s="85"/>
      <c r="K207" s="85"/>
      <c r="L207" s="85"/>
      <c r="M207" s="85"/>
    </row>
    <row r="208" spans="1:13" ht="21" customHeight="1">
      <c r="A208" s="29"/>
      <c r="B208" s="84"/>
      <c r="C208" s="84"/>
      <c r="D208" s="18"/>
      <c r="E208" s="30"/>
      <c r="F208" s="84"/>
      <c r="G208" s="84"/>
      <c r="H208" s="84"/>
      <c r="I208" s="84"/>
      <c r="J208" s="84"/>
      <c r="K208" s="84"/>
      <c r="L208" s="84"/>
      <c r="M208" s="84"/>
    </row>
    <row r="209" spans="1:13" ht="21" customHeight="1">
      <c r="A209" s="5"/>
      <c r="B209" s="5"/>
      <c r="C209" s="5"/>
      <c r="D209" s="5"/>
      <c r="E209" s="11"/>
      <c r="F209" s="11"/>
      <c r="G209" s="11"/>
      <c r="H209" s="11"/>
      <c r="I209" s="5"/>
      <c r="J209" s="5"/>
      <c r="K209" s="5"/>
      <c r="L209" s="31"/>
      <c r="M209" s="3"/>
    </row>
    <row r="210" spans="1:13" ht="21" customHeight="1">
      <c r="A210" s="9" t="s">
        <v>53</v>
      </c>
      <c r="B210" s="5"/>
      <c r="C210" s="5"/>
      <c r="D210" s="5"/>
      <c r="E210" s="32" t="s">
        <v>9</v>
      </c>
      <c r="F210" s="32" t="s">
        <v>10</v>
      </c>
      <c r="G210" s="32" t="s">
        <v>11</v>
      </c>
      <c r="H210" s="32" t="s">
        <v>12</v>
      </c>
      <c r="I210" s="32" t="s">
        <v>13</v>
      </c>
      <c r="J210" s="86" t="s">
        <v>14</v>
      </c>
      <c r="K210" s="86"/>
      <c r="L210" s="32" t="s">
        <v>15</v>
      </c>
      <c r="M210" s="32" t="s">
        <v>16</v>
      </c>
    </row>
    <row r="211" spans="1:13" ht="21" customHeight="1">
      <c r="A211" s="33" t="s">
        <v>17</v>
      </c>
      <c r="B211" s="34" t="str">
        <f>IF(B204&gt;"",B204,"")</f>
        <v>SANTOMAURO Fabio</v>
      </c>
      <c r="C211" s="34" t="str">
        <f>IF(F204&gt;"",F204,"")</f>
        <v>RUKLIATSOU Uladzislau</v>
      </c>
      <c r="D211" s="34">
        <f>IF(D204&gt;"",D204&amp;" - "&amp;H204,"")</f>
      </c>
      <c r="E211" s="35">
        <v>11</v>
      </c>
      <c r="F211" s="35">
        <v>6</v>
      </c>
      <c r="G211" s="35">
        <v>-4</v>
      </c>
      <c r="H211" s="35">
        <v>-5</v>
      </c>
      <c r="I211" s="35">
        <v>-8</v>
      </c>
      <c r="J211" s="36">
        <f>IF(ISBLANK(E211),"",COUNTIF(E211:I211,"&gt;=0"))</f>
        <v>2</v>
      </c>
      <c r="K211" s="37">
        <f>IF(ISBLANK(E211),"",(IF(LEFT(E211,1)="-",1,0)+IF(LEFT(F211,1)="-",1,0)+IF(LEFT(G211,1)="-",1,0)+IF(LEFT(H211,1)="-",1,0)+IF(LEFT(I211,1)="-",1,0)))</f>
        <v>3</v>
      </c>
      <c r="L211" s="38">
        <f aca="true" t="shared" si="9" ref="L211:M215">IF(J211=3,1,"")</f>
      </c>
      <c r="M211" s="39">
        <f t="shared" si="9"/>
        <v>1</v>
      </c>
    </row>
    <row r="212" spans="1:13" ht="21" customHeight="1">
      <c r="A212" s="33" t="s">
        <v>18</v>
      </c>
      <c r="B212" s="34" t="str">
        <f>IF(B205&gt;"",B205,"")</f>
        <v>DIELISSEN Marc</v>
      </c>
      <c r="C212" s="34" t="str">
        <f>IF(F205&gt;"",F205,"")</f>
        <v>TSYHANOUSKI Mikhail</v>
      </c>
      <c r="D212" s="34">
        <f>IF(D205&gt;"",D205&amp;" - "&amp;H205,"")</f>
      </c>
      <c r="E212" s="35">
        <v>-7</v>
      </c>
      <c r="F212" s="35">
        <v>12</v>
      </c>
      <c r="G212" s="35">
        <v>-8</v>
      </c>
      <c r="H212" s="35">
        <v>-11</v>
      </c>
      <c r="I212" s="35"/>
      <c r="J212" s="36">
        <f>IF(ISBLANK(E212),"",COUNTIF(E212:I212,"&gt;=0"))</f>
        <v>1</v>
      </c>
      <c r="K212" s="37">
        <f>IF(ISBLANK(E212),"",(IF(LEFT(E212,1)="-",1,0)+IF(LEFT(F212,1)="-",1,0)+IF(LEFT(G212,1)="-",1,0)+IF(LEFT(H212,1)="-",1,0)+IF(LEFT(I212,1)="-",1,0)))</f>
        <v>3</v>
      </c>
      <c r="L212" s="38">
        <f t="shared" si="9"/>
      </c>
      <c r="M212" s="39">
        <f t="shared" si="9"/>
        <v>1</v>
      </c>
    </row>
    <row r="213" spans="1:13" ht="21" customHeight="1">
      <c r="A213" s="40" t="s">
        <v>52</v>
      </c>
      <c r="B213" s="34">
        <f>IF(B207&gt;"",B207&amp;" / "&amp;B208,"")</f>
      </c>
      <c r="C213" s="34">
        <f>IF(F207&gt;"",F207&amp;" / "&amp;F208,"")</f>
      </c>
      <c r="D213" s="41"/>
      <c r="E213" s="42"/>
      <c r="F213" s="35"/>
      <c r="G213" s="35"/>
      <c r="H213" s="43"/>
      <c r="I213" s="43"/>
      <c r="J213" s="36">
        <f>IF(ISBLANK(E213),"",COUNTIF(E213:I213,"&gt;=0"))</f>
      </c>
      <c r="K213" s="37">
        <f>IF(ISBLANK(E213),"",(IF(LEFT(E213,1)="-",1,0)+IF(LEFT(F213,1)="-",1,0)+IF(LEFT(G213,1)="-",1,0)+IF(LEFT(H213,1)="-",1,0)+IF(LEFT(I213,1)="-",1,0)))</f>
      </c>
      <c r="L213" s="38">
        <f t="shared" si="9"/>
      </c>
      <c r="M213" s="39">
        <f t="shared" si="9"/>
      </c>
    </row>
    <row r="214" spans="1:13" ht="21" customHeight="1">
      <c r="A214" s="33" t="s">
        <v>19</v>
      </c>
      <c r="B214" s="34" t="str">
        <f>IF(B204&gt;"",B204,"")</f>
        <v>SANTOMAURO Fabio</v>
      </c>
      <c r="C214" s="34" t="str">
        <f>IF(F205&gt;"",F205,"")</f>
        <v>TSYHANOUSKI Mikhail</v>
      </c>
      <c r="D214" s="44"/>
      <c r="E214" s="45"/>
      <c r="F214" s="46"/>
      <c r="G214" s="43"/>
      <c r="H214" s="35"/>
      <c r="I214" s="35"/>
      <c r="J214" s="36">
        <f>IF(ISBLANK(E214),"",COUNTIF(E214:I214,"&gt;=0"))</f>
      </c>
      <c r="K214" s="37">
        <f>IF(ISBLANK(E214),"",(IF(LEFT(E214,1)="-",1,0)+IF(LEFT(F214,1)="-",1,0)+IF(LEFT(G214,1)="-",1,0)+IF(LEFT(H214,1)="-",1,0)+IF(LEFT(I214,1)="-",1,0)))</f>
      </c>
      <c r="L214" s="38">
        <f t="shared" si="9"/>
      </c>
      <c r="M214" s="39">
        <f t="shared" si="9"/>
      </c>
    </row>
    <row r="215" spans="1:13" ht="21" customHeight="1" thickBot="1">
      <c r="A215" s="33" t="s">
        <v>20</v>
      </c>
      <c r="B215" s="34" t="str">
        <f>IF(B205&gt;"",B205,"")</f>
        <v>DIELISSEN Marc</v>
      </c>
      <c r="C215" s="34" t="str">
        <f>IF(F204&gt;"",F204,"")</f>
        <v>RUKLIATSOU Uladzislau</v>
      </c>
      <c r="D215" s="44"/>
      <c r="E215" s="42"/>
      <c r="F215" s="35"/>
      <c r="G215" s="35"/>
      <c r="H215" s="35"/>
      <c r="I215" s="35"/>
      <c r="J215" s="36">
        <f>IF(ISBLANK(E215),"",COUNTIF(E215:I215,"&gt;=0"))</f>
      </c>
      <c r="K215" s="37">
        <f>IF(ISBLANK(E215),"",(IF(LEFT(E215,1)="-",1,0)+IF(LEFT(F215,1)="-",1,0)+IF(LEFT(G215,1)="-",1,0)+IF(LEFT(H215,1)="-",1,0)+IF(LEFT(I215,1)="-",1,0)))</f>
      </c>
      <c r="L215" s="38">
        <f t="shared" si="9"/>
      </c>
      <c r="M215" s="39">
        <f t="shared" si="9"/>
      </c>
    </row>
    <row r="216" spans="1:13" ht="21" customHeight="1" thickBot="1">
      <c r="A216" s="5"/>
      <c r="B216" s="5"/>
      <c r="C216" s="5"/>
      <c r="D216" s="5"/>
      <c r="E216" s="5"/>
      <c r="F216" s="5"/>
      <c r="G216" s="5"/>
      <c r="H216" s="47" t="s">
        <v>54</v>
      </c>
      <c r="I216" s="48"/>
      <c r="J216" s="49">
        <f>IF(ISBLANK(B204),"",SUM(J211:J215))</f>
        <v>3</v>
      </c>
      <c r="K216" s="49">
        <f>IF(ISBLANK(F204),"",SUM(K211:K215))</f>
        <v>6</v>
      </c>
      <c r="L216" s="50">
        <f>IF(ISBLANK(E211),"",SUM(L211:L215))</f>
        <v>0</v>
      </c>
      <c r="M216" s="51">
        <f>IF(ISBLANK(E211),"",SUM(M211:M215))</f>
        <v>2</v>
      </c>
    </row>
    <row r="217" spans="1:13" ht="21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21" customHeight="1">
      <c r="A218" s="52"/>
      <c r="B218" s="5" t="s">
        <v>56</v>
      </c>
      <c r="C218" s="5" t="s">
        <v>57</v>
      </c>
      <c r="D218" s="3"/>
      <c r="E218" s="5"/>
      <c r="F218" s="5"/>
      <c r="G218" s="3"/>
      <c r="H218" s="5"/>
      <c r="I218" s="3" t="s">
        <v>55</v>
      </c>
      <c r="J218" s="3"/>
      <c r="K218" s="5"/>
      <c r="L218" s="5"/>
      <c r="M218" s="5"/>
    </row>
    <row r="219" spans="1:13" ht="21" customHeight="1" thickBot="1">
      <c r="A219" s="53"/>
      <c r="B219" s="54" t="str">
        <f>B203</f>
        <v>LUX 2</v>
      </c>
      <c r="C219" s="5" t="str">
        <f>F203</f>
        <v>BLR 2</v>
      </c>
      <c r="D219" s="5"/>
      <c r="E219" s="5"/>
      <c r="F219" s="5"/>
      <c r="G219" s="5"/>
      <c r="H219" s="5"/>
      <c r="I219" s="87" t="str">
        <f>IF(L216=2,B203,IF(M216=2,F203,IF(L216=5,IF(M216=5,"tasan",""),"")))</f>
        <v>BLR 2</v>
      </c>
      <c r="J219" s="87"/>
      <c r="K219" s="87"/>
      <c r="L219" s="87"/>
      <c r="M219" s="87"/>
    </row>
    <row r="220" spans="1:13" ht="21" customHeight="1">
      <c r="A220" s="55"/>
      <c r="B220" s="55"/>
      <c r="C220" s="55"/>
      <c r="D220" s="55"/>
      <c r="E220" s="55"/>
      <c r="F220" s="55"/>
      <c r="G220" s="55"/>
      <c r="H220" s="55"/>
      <c r="I220" s="56"/>
      <c r="J220" s="56"/>
      <c r="K220" s="56"/>
      <c r="L220" s="56"/>
      <c r="M220" s="56"/>
    </row>
    <row r="222" spans="1:13" ht="21" customHeight="1">
      <c r="A222" s="3">
        <f>A200+1</f>
        <v>11</v>
      </c>
      <c r="B222" s="4" t="s">
        <v>3</v>
      </c>
      <c r="C222" s="5"/>
      <c r="D222" s="5"/>
      <c r="E222" s="3"/>
      <c r="F222" s="6" t="s">
        <v>50</v>
      </c>
      <c r="G222" s="7"/>
      <c r="H222" s="8"/>
      <c r="I222" s="88">
        <v>43804</v>
      </c>
      <c r="J222" s="88"/>
      <c r="K222" s="88"/>
      <c r="L222" s="88"/>
      <c r="M222" s="88"/>
    </row>
    <row r="223" spans="1:13" ht="21" customHeight="1">
      <c r="A223" s="9"/>
      <c r="B223" s="9" t="s">
        <v>4</v>
      </c>
      <c r="C223" s="5"/>
      <c r="D223" s="5"/>
      <c r="E223" s="3"/>
      <c r="F223" s="6"/>
      <c r="G223" s="7"/>
      <c r="H223" s="8"/>
      <c r="I223" s="89" t="s">
        <v>58</v>
      </c>
      <c r="J223" s="89"/>
      <c r="K223" s="89"/>
      <c r="L223" s="89"/>
      <c r="M223" s="89"/>
    </row>
    <row r="224" spans="1:13" ht="21" customHeight="1">
      <c r="A224" s="3"/>
      <c r="B224" s="10"/>
      <c r="C224" s="5"/>
      <c r="D224" s="5"/>
      <c r="E224" s="5"/>
      <c r="F224" s="11"/>
      <c r="G224" s="5"/>
      <c r="H224" s="5"/>
      <c r="I224" s="5"/>
      <c r="J224" s="5"/>
      <c r="K224" s="5"/>
      <c r="L224" s="5"/>
      <c r="M224" s="5"/>
    </row>
    <row r="225" spans="1:13" ht="21" customHeight="1">
      <c r="A225" s="12" t="s">
        <v>51</v>
      </c>
      <c r="B225" s="90" t="s">
        <v>0</v>
      </c>
      <c r="C225" s="90"/>
      <c r="D225" s="13"/>
      <c r="E225" s="12" t="s">
        <v>51</v>
      </c>
      <c r="F225" s="14" t="s">
        <v>83</v>
      </c>
      <c r="G225" s="15"/>
      <c r="H225" s="15"/>
      <c r="I225" s="15"/>
      <c r="J225" s="15"/>
      <c r="K225" s="15"/>
      <c r="L225" s="15"/>
      <c r="M225" s="16"/>
    </row>
    <row r="226" spans="1:13" ht="21" customHeight="1">
      <c r="A226" s="17" t="s">
        <v>5</v>
      </c>
      <c r="B226" s="84" t="s">
        <v>128</v>
      </c>
      <c r="C226" s="84"/>
      <c r="D226" s="18"/>
      <c r="E226" s="19" t="s">
        <v>6</v>
      </c>
      <c r="F226" s="85" t="s">
        <v>106</v>
      </c>
      <c r="G226" s="85"/>
      <c r="H226" s="85"/>
      <c r="I226" s="85"/>
      <c r="J226" s="85"/>
      <c r="K226" s="85"/>
      <c r="L226" s="85"/>
      <c r="M226" s="85"/>
    </row>
    <row r="227" spans="1:13" ht="21" customHeight="1">
      <c r="A227" s="20" t="s">
        <v>7</v>
      </c>
      <c r="B227" s="84" t="s">
        <v>127</v>
      </c>
      <c r="C227" s="84"/>
      <c r="D227" s="18"/>
      <c r="E227" s="21" t="s">
        <v>8</v>
      </c>
      <c r="F227" s="84" t="s">
        <v>105</v>
      </c>
      <c r="G227" s="84"/>
      <c r="H227" s="84"/>
      <c r="I227" s="84"/>
      <c r="J227" s="84"/>
      <c r="K227" s="84"/>
      <c r="L227" s="84"/>
      <c r="M227" s="84"/>
    </row>
    <row r="228" spans="1:13" ht="21" customHeight="1">
      <c r="A228" s="22" t="s">
        <v>52</v>
      </c>
      <c r="B228" s="23"/>
      <c r="C228" s="24"/>
      <c r="D228" s="25"/>
      <c r="E228" s="22" t="s">
        <v>52</v>
      </c>
      <c r="F228" s="23"/>
      <c r="G228" s="26"/>
      <c r="H228" s="26"/>
      <c r="I228" s="26"/>
      <c r="J228" s="26"/>
      <c r="K228" s="26"/>
      <c r="L228" s="26"/>
      <c r="M228" s="26"/>
    </row>
    <row r="229" spans="1:13" ht="21" customHeight="1">
      <c r="A229" s="27"/>
      <c r="B229" s="84"/>
      <c r="C229" s="84"/>
      <c r="D229" s="18"/>
      <c r="E229" s="28"/>
      <c r="F229" s="85"/>
      <c r="G229" s="85"/>
      <c r="H229" s="85"/>
      <c r="I229" s="85"/>
      <c r="J229" s="85"/>
      <c r="K229" s="85"/>
      <c r="L229" s="85"/>
      <c r="M229" s="85"/>
    </row>
    <row r="230" spans="1:13" ht="21" customHeight="1">
      <c r="A230" s="29"/>
      <c r="B230" s="84"/>
      <c r="C230" s="84"/>
      <c r="D230" s="18"/>
      <c r="E230" s="30"/>
      <c r="F230" s="84"/>
      <c r="G230" s="84"/>
      <c r="H230" s="84"/>
      <c r="I230" s="84"/>
      <c r="J230" s="84"/>
      <c r="K230" s="84"/>
      <c r="L230" s="84"/>
      <c r="M230" s="84"/>
    </row>
    <row r="231" spans="1:13" ht="21" customHeight="1">
      <c r="A231" s="5"/>
      <c r="B231" s="5"/>
      <c r="C231" s="5"/>
      <c r="D231" s="5"/>
      <c r="E231" s="11"/>
      <c r="F231" s="11"/>
      <c r="G231" s="11"/>
      <c r="H231" s="11"/>
      <c r="I231" s="5"/>
      <c r="J231" s="5"/>
      <c r="K231" s="5"/>
      <c r="L231" s="31"/>
      <c r="M231" s="3"/>
    </row>
    <row r="232" spans="1:13" ht="21" customHeight="1">
      <c r="A232" s="9" t="s">
        <v>53</v>
      </c>
      <c r="B232" s="5"/>
      <c r="C232" s="5"/>
      <c r="D232" s="5"/>
      <c r="E232" s="32" t="s">
        <v>9</v>
      </c>
      <c r="F232" s="32" t="s">
        <v>10</v>
      </c>
      <c r="G232" s="32" t="s">
        <v>11</v>
      </c>
      <c r="H232" s="32" t="s">
        <v>12</v>
      </c>
      <c r="I232" s="32" t="s">
        <v>13</v>
      </c>
      <c r="J232" s="86" t="s">
        <v>14</v>
      </c>
      <c r="K232" s="86"/>
      <c r="L232" s="32" t="s">
        <v>15</v>
      </c>
      <c r="M232" s="32" t="s">
        <v>16</v>
      </c>
    </row>
    <row r="233" spans="1:13" ht="21" customHeight="1">
      <c r="A233" s="33" t="s">
        <v>17</v>
      </c>
      <c r="B233" s="34" t="str">
        <f>IF(B226&gt;"",B226,"")</f>
        <v>GONZALES Iker</v>
      </c>
      <c r="C233" s="34" t="str">
        <f>IF(F226&gt;"",F226,"")</f>
        <v>SOINE Toni</v>
      </c>
      <c r="D233" s="34">
        <f>IF(D226&gt;"",D226&amp;" - "&amp;H226,"")</f>
      </c>
      <c r="E233" s="35">
        <v>7</v>
      </c>
      <c r="F233" s="35">
        <v>9</v>
      </c>
      <c r="G233" s="35">
        <v>6</v>
      </c>
      <c r="H233" s="35"/>
      <c r="I233" s="35"/>
      <c r="J233" s="36">
        <f>IF(ISBLANK(E233),"",COUNTIF(E233:I233,"&gt;=0"))</f>
        <v>3</v>
      </c>
      <c r="K233" s="37">
        <f>IF(ISBLANK(E233),"",(IF(LEFT(E233,1)="-",1,0)+IF(LEFT(F233,1)="-",1,0)+IF(LEFT(G233,1)="-",1,0)+IF(LEFT(H233,1)="-",1,0)+IF(LEFT(I233,1)="-",1,0)))</f>
        <v>0</v>
      </c>
      <c r="L233" s="38">
        <f aca="true" t="shared" si="10" ref="L233:M237">IF(J233=3,1,"")</f>
        <v>1</v>
      </c>
      <c r="M233" s="39">
        <f t="shared" si="10"/>
      </c>
    </row>
    <row r="234" spans="1:13" ht="21" customHeight="1">
      <c r="A234" s="33" t="s">
        <v>18</v>
      </c>
      <c r="B234" s="34" t="str">
        <f>IF(B227&gt;"",B227,"")</f>
        <v>NUNEZ Miquel</v>
      </c>
      <c r="C234" s="34" t="str">
        <f>IF(F227&gt;"",F227,"")</f>
        <v>TENNILÄ Otto</v>
      </c>
      <c r="D234" s="34">
        <f>IF(D227&gt;"",D227&amp;" - "&amp;H227,"")</f>
      </c>
      <c r="E234" s="35">
        <v>8</v>
      </c>
      <c r="F234" s="35">
        <v>11</v>
      </c>
      <c r="G234" s="35">
        <v>-6</v>
      </c>
      <c r="H234" s="35">
        <v>9</v>
      </c>
      <c r="I234" s="35"/>
      <c r="J234" s="36">
        <f>IF(ISBLANK(E234),"",COUNTIF(E234:I234,"&gt;=0"))</f>
        <v>3</v>
      </c>
      <c r="K234" s="37">
        <f>IF(ISBLANK(E234),"",(IF(LEFT(E234,1)="-",1,0)+IF(LEFT(F234,1)="-",1,0)+IF(LEFT(G234,1)="-",1,0)+IF(LEFT(H234,1)="-",1,0)+IF(LEFT(I234,1)="-",1,0)))</f>
        <v>1</v>
      </c>
      <c r="L234" s="38">
        <f t="shared" si="10"/>
        <v>1</v>
      </c>
      <c r="M234" s="39">
        <f t="shared" si="10"/>
      </c>
    </row>
    <row r="235" spans="1:13" ht="21" customHeight="1">
      <c r="A235" s="40" t="s">
        <v>52</v>
      </c>
      <c r="B235" s="34">
        <f>IF(B229&gt;"",B229&amp;" / "&amp;B230,"")</f>
      </c>
      <c r="C235" s="34">
        <f>IF(F229&gt;"",F229&amp;" / "&amp;F230,"")</f>
      </c>
      <c r="D235" s="41"/>
      <c r="E235" s="42"/>
      <c r="F235" s="35"/>
      <c r="G235" s="35"/>
      <c r="H235" s="43"/>
      <c r="I235" s="43"/>
      <c r="J235" s="36">
        <f>IF(ISBLANK(E235),"",COUNTIF(E235:I235,"&gt;=0"))</f>
      </c>
      <c r="K235" s="37">
        <f>IF(ISBLANK(E235),"",(IF(LEFT(E235,1)="-",1,0)+IF(LEFT(F235,1)="-",1,0)+IF(LEFT(G235,1)="-",1,0)+IF(LEFT(H235,1)="-",1,0)+IF(LEFT(I235,1)="-",1,0)))</f>
      </c>
      <c r="L235" s="38">
        <f t="shared" si="10"/>
      </c>
      <c r="M235" s="39">
        <f t="shared" si="10"/>
      </c>
    </row>
    <row r="236" spans="1:13" ht="21" customHeight="1">
      <c r="A236" s="33" t="s">
        <v>19</v>
      </c>
      <c r="B236" s="34" t="str">
        <f>IF(B226&gt;"",B226,"")</f>
        <v>GONZALES Iker</v>
      </c>
      <c r="C236" s="34" t="str">
        <f>IF(F227&gt;"",F227,"")</f>
        <v>TENNILÄ Otto</v>
      </c>
      <c r="D236" s="44"/>
      <c r="E236" s="45"/>
      <c r="F236" s="46"/>
      <c r="G236" s="43"/>
      <c r="H236" s="35"/>
      <c r="I236" s="35"/>
      <c r="J236" s="36">
        <f>IF(ISBLANK(E236),"",COUNTIF(E236:I236,"&gt;=0"))</f>
      </c>
      <c r="K236" s="37">
        <f>IF(ISBLANK(E236),"",(IF(LEFT(E236,1)="-",1,0)+IF(LEFT(F236,1)="-",1,0)+IF(LEFT(G236,1)="-",1,0)+IF(LEFT(H236,1)="-",1,0)+IF(LEFT(I236,1)="-",1,0)))</f>
      </c>
      <c r="L236" s="38">
        <f t="shared" si="10"/>
      </c>
      <c r="M236" s="39">
        <f t="shared" si="10"/>
      </c>
    </row>
    <row r="237" spans="1:13" ht="21" customHeight="1" thickBot="1">
      <c r="A237" s="33" t="s">
        <v>20</v>
      </c>
      <c r="B237" s="34" t="str">
        <f>IF(B227&gt;"",B227,"")</f>
        <v>NUNEZ Miquel</v>
      </c>
      <c r="C237" s="34" t="str">
        <f>IF(F226&gt;"",F226,"")</f>
        <v>SOINE Toni</v>
      </c>
      <c r="D237" s="44"/>
      <c r="E237" s="42"/>
      <c r="F237" s="35"/>
      <c r="G237" s="35"/>
      <c r="H237" s="35"/>
      <c r="I237" s="35"/>
      <c r="J237" s="36">
        <f>IF(ISBLANK(E237),"",COUNTIF(E237:I237,"&gt;=0"))</f>
      </c>
      <c r="K237" s="37">
        <f>IF(ISBLANK(E237),"",(IF(LEFT(E237,1)="-",1,0)+IF(LEFT(F237,1)="-",1,0)+IF(LEFT(G237,1)="-",1,0)+IF(LEFT(H237,1)="-",1,0)+IF(LEFT(I237,1)="-",1,0)))</f>
      </c>
      <c r="L237" s="38">
        <f t="shared" si="10"/>
      </c>
      <c r="M237" s="39">
        <f t="shared" si="10"/>
      </c>
    </row>
    <row r="238" spans="1:13" ht="21" customHeight="1" thickBot="1">
      <c r="A238" s="5"/>
      <c r="B238" s="5"/>
      <c r="C238" s="5"/>
      <c r="D238" s="5"/>
      <c r="E238" s="5"/>
      <c r="F238" s="5"/>
      <c r="G238" s="5"/>
      <c r="H238" s="47" t="s">
        <v>54</v>
      </c>
      <c r="I238" s="48"/>
      <c r="J238" s="49">
        <f>IF(ISBLANK(B226),"",SUM(J233:J237))</f>
        <v>6</v>
      </c>
      <c r="K238" s="49">
        <f>IF(ISBLANK(F226),"",SUM(K233:K237))</f>
        <v>1</v>
      </c>
      <c r="L238" s="50">
        <f>IF(ISBLANK(E233),"",SUM(L233:L237))</f>
        <v>2</v>
      </c>
      <c r="M238" s="51">
        <f>IF(ISBLANK(E233),"",SUM(M233:M237))</f>
        <v>0</v>
      </c>
    </row>
    <row r="239" spans="1:13" ht="21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21" customHeight="1">
      <c r="A240" s="52"/>
      <c r="B240" s="5" t="s">
        <v>56</v>
      </c>
      <c r="C240" s="5" t="s">
        <v>57</v>
      </c>
      <c r="D240" s="3"/>
      <c r="E240" s="5"/>
      <c r="F240" s="5"/>
      <c r="G240" s="3"/>
      <c r="H240" s="5"/>
      <c r="I240" s="3" t="s">
        <v>55</v>
      </c>
      <c r="J240" s="3"/>
      <c r="K240" s="5"/>
      <c r="L240" s="5"/>
      <c r="M240" s="5"/>
    </row>
    <row r="241" spans="1:13" ht="21" customHeight="1" thickBot="1">
      <c r="A241" s="53"/>
      <c r="B241" s="54" t="str">
        <f>B225</f>
        <v>ESP3</v>
      </c>
      <c r="C241" s="5" t="str">
        <f>F225</f>
        <v>FIN 2</v>
      </c>
      <c r="D241" s="5"/>
      <c r="E241" s="5"/>
      <c r="F241" s="5"/>
      <c r="G241" s="5"/>
      <c r="H241" s="5"/>
      <c r="I241" s="87" t="str">
        <f>IF(L238=2,B225,IF(M238=2,F225,IF(L238=5,IF(M238=5,"tasan",""),"")))</f>
        <v>ESP3</v>
      </c>
      <c r="J241" s="87"/>
      <c r="K241" s="87"/>
      <c r="L241" s="87"/>
      <c r="M241" s="87"/>
    </row>
    <row r="242" spans="1:13" ht="21" customHeight="1">
      <c r="A242" s="55"/>
      <c r="B242" s="55"/>
      <c r="C242" s="55"/>
      <c r="D242" s="55"/>
      <c r="E242" s="55"/>
      <c r="F242" s="55"/>
      <c r="G242" s="55"/>
      <c r="H242" s="55"/>
      <c r="I242" s="56"/>
      <c r="J242" s="56"/>
      <c r="K242" s="56"/>
      <c r="L242" s="56"/>
      <c r="M242" s="56"/>
    </row>
    <row r="244" spans="1:13" ht="21" customHeight="1">
      <c r="A244" s="3">
        <f>1+A222</f>
        <v>12</v>
      </c>
      <c r="B244" s="4" t="s">
        <v>3</v>
      </c>
      <c r="C244" s="5"/>
      <c r="D244" s="5"/>
      <c r="E244" s="3"/>
      <c r="F244" s="6" t="s">
        <v>50</v>
      </c>
      <c r="G244" s="7"/>
      <c r="H244" s="8"/>
      <c r="I244" s="88">
        <v>43804</v>
      </c>
      <c r="J244" s="88"/>
      <c r="K244" s="88"/>
      <c r="L244" s="88"/>
      <c r="M244" s="88"/>
    </row>
    <row r="245" spans="1:13" ht="21" customHeight="1">
      <c r="A245" s="9"/>
      <c r="B245" s="9" t="s">
        <v>4</v>
      </c>
      <c r="C245" s="5"/>
      <c r="D245" s="5"/>
      <c r="E245" s="3"/>
      <c r="F245" s="6"/>
      <c r="G245" s="7"/>
      <c r="H245" s="8"/>
      <c r="I245" s="89" t="s">
        <v>58</v>
      </c>
      <c r="J245" s="89"/>
      <c r="K245" s="89"/>
      <c r="L245" s="89"/>
      <c r="M245" s="89"/>
    </row>
    <row r="246" spans="1:13" ht="21" customHeight="1">
      <c r="A246" s="3"/>
      <c r="B246" s="10"/>
      <c r="C246" s="5"/>
      <c r="D246" s="5"/>
      <c r="E246" s="5"/>
      <c r="F246" s="11"/>
      <c r="G246" s="5"/>
      <c r="H246" s="5"/>
      <c r="I246" s="5"/>
      <c r="J246" s="5"/>
      <c r="K246" s="5"/>
      <c r="L246" s="5"/>
      <c r="M246" s="5"/>
    </row>
    <row r="247" spans="1:13" ht="21" customHeight="1">
      <c r="A247" s="12" t="s">
        <v>51</v>
      </c>
      <c r="B247" s="90" t="s">
        <v>26</v>
      </c>
      <c r="C247" s="90"/>
      <c r="D247" s="13"/>
      <c r="E247" s="12" t="s">
        <v>51</v>
      </c>
      <c r="F247" s="14" t="s">
        <v>86</v>
      </c>
      <c r="G247" s="15"/>
      <c r="H247" s="15"/>
      <c r="I247" s="15"/>
      <c r="J247" s="15"/>
      <c r="K247" s="15"/>
      <c r="L247" s="15"/>
      <c r="M247" s="16"/>
    </row>
    <row r="248" spans="1:18" ht="21" customHeight="1">
      <c r="A248" s="17" t="s">
        <v>5</v>
      </c>
      <c r="B248" s="84" t="s">
        <v>131</v>
      </c>
      <c r="C248" s="84"/>
      <c r="D248" s="18"/>
      <c r="E248" s="19" t="s">
        <v>6</v>
      </c>
      <c r="F248" s="85" t="s">
        <v>35</v>
      </c>
      <c r="G248" s="85"/>
      <c r="H248" s="85"/>
      <c r="I248" s="85"/>
      <c r="J248" s="85"/>
      <c r="K248" s="85"/>
      <c r="L248" s="85"/>
      <c r="M248" s="85"/>
      <c r="R248" s="81"/>
    </row>
    <row r="249" spans="1:18" ht="21" customHeight="1">
      <c r="A249" s="20" t="s">
        <v>7</v>
      </c>
      <c r="B249" s="84" t="s">
        <v>132</v>
      </c>
      <c r="C249" s="84"/>
      <c r="D249" s="18"/>
      <c r="E249" s="21" t="s">
        <v>8</v>
      </c>
      <c r="F249" s="84" t="s">
        <v>101</v>
      </c>
      <c r="G249" s="84"/>
      <c r="H249" s="84"/>
      <c r="I249" s="84"/>
      <c r="J249" s="84"/>
      <c r="K249" s="84"/>
      <c r="L249" s="84"/>
      <c r="M249" s="84"/>
      <c r="R249" s="81"/>
    </row>
    <row r="250" spans="1:18" ht="21" customHeight="1">
      <c r="A250" s="22" t="s">
        <v>52</v>
      </c>
      <c r="B250" s="23"/>
      <c r="C250" s="24"/>
      <c r="D250" s="25"/>
      <c r="E250" s="22" t="s">
        <v>52</v>
      </c>
      <c r="F250" s="23"/>
      <c r="G250" s="26"/>
      <c r="H250" s="26"/>
      <c r="I250" s="26"/>
      <c r="J250" s="26"/>
      <c r="K250" s="26"/>
      <c r="L250" s="26"/>
      <c r="M250" s="26"/>
      <c r="R250" s="81"/>
    </row>
    <row r="251" spans="1:18" ht="21" customHeight="1">
      <c r="A251" s="27"/>
      <c r="B251" s="84"/>
      <c r="C251" s="84"/>
      <c r="D251" s="18"/>
      <c r="E251" s="28"/>
      <c r="F251" s="85"/>
      <c r="G251" s="85"/>
      <c r="H251" s="85"/>
      <c r="I251" s="85"/>
      <c r="J251" s="85"/>
      <c r="K251" s="85"/>
      <c r="L251" s="85"/>
      <c r="M251" s="85"/>
      <c r="R251" s="81"/>
    </row>
    <row r="252" spans="1:18" ht="21" customHeight="1">
      <c r="A252" s="29"/>
      <c r="B252" s="84"/>
      <c r="C252" s="84"/>
      <c r="D252" s="18"/>
      <c r="E252" s="30"/>
      <c r="F252" s="84"/>
      <c r="G252" s="84"/>
      <c r="H252" s="84"/>
      <c r="I252" s="84"/>
      <c r="J252" s="84"/>
      <c r="K252" s="84"/>
      <c r="L252" s="84"/>
      <c r="M252" s="84"/>
      <c r="R252" s="81"/>
    </row>
    <row r="253" spans="1:18" ht="21" customHeight="1">
      <c r="A253" s="5"/>
      <c r="B253" s="5"/>
      <c r="C253" s="5"/>
      <c r="D253" s="5"/>
      <c r="E253" s="11"/>
      <c r="F253" s="11"/>
      <c r="G253" s="11"/>
      <c r="H253" s="11"/>
      <c r="I253" s="5"/>
      <c r="J253" s="5"/>
      <c r="K253" s="5"/>
      <c r="L253" s="31"/>
      <c r="M253" s="3"/>
      <c r="R253" s="81"/>
    </row>
    <row r="254" spans="1:18" ht="21" customHeight="1">
      <c r="A254" s="9" t="s">
        <v>53</v>
      </c>
      <c r="B254" s="5"/>
      <c r="C254" s="5"/>
      <c r="D254" s="5"/>
      <c r="E254" s="32" t="s">
        <v>9</v>
      </c>
      <c r="F254" s="32" t="s">
        <v>10</v>
      </c>
      <c r="G254" s="32" t="s">
        <v>11</v>
      </c>
      <c r="H254" s="32" t="s">
        <v>12</v>
      </c>
      <c r="I254" s="32" t="s">
        <v>13</v>
      </c>
      <c r="J254" s="86" t="s">
        <v>14</v>
      </c>
      <c r="K254" s="86"/>
      <c r="L254" s="32" t="s">
        <v>15</v>
      </c>
      <c r="M254" s="32" t="s">
        <v>16</v>
      </c>
      <c r="R254" s="81"/>
    </row>
    <row r="255" spans="1:18" ht="21" customHeight="1">
      <c r="A255" s="33" t="s">
        <v>17</v>
      </c>
      <c r="B255" s="34" t="str">
        <f>IF(B248&gt;"",B248,"")</f>
        <v>MC DONALD Jonatan</v>
      </c>
      <c r="C255" s="34" t="str">
        <f>IF(F248&gt;"",F248,"")</f>
        <v>EVANS Callum</v>
      </c>
      <c r="D255" s="34">
        <f>IF(D248&gt;"",D248&amp;" - "&amp;H248,"")</f>
      </c>
      <c r="E255" s="35">
        <v>-4</v>
      </c>
      <c r="F255" s="35">
        <v>-9</v>
      </c>
      <c r="G255" s="35">
        <v>9</v>
      </c>
      <c r="H255" s="35">
        <v>4</v>
      </c>
      <c r="I255" s="35">
        <v>8</v>
      </c>
      <c r="J255" s="36">
        <f>IF(ISBLANK(E255),"",COUNTIF(E255:I255,"&gt;=0"))</f>
        <v>3</v>
      </c>
      <c r="K255" s="37">
        <f>IF(ISBLANK(E255),"",(IF(LEFT(E255,1)="-",1,0)+IF(LEFT(F255,1)="-",1,0)+IF(LEFT(G255,1)="-",1,0)+IF(LEFT(H255,1)="-",1,0)+IF(LEFT(I255,1)="-",1,0)))</f>
        <v>2</v>
      </c>
      <c r="L255" s="38">
        <f aca="true" t="shared" si="11" ref="L255:M259">IF(J255=3,1,"")</f>
        <v>1</v>
      </c>
      <c r="M255" s="39">
        <f t="shared" si="11"/>
      </c>
      <c r="R255" s="81"/>
    </row>
    <row r="256" spans="1:18" ht="21" customHeight="1">
      <c r="A256" s="33" t="s">
        <v>18</v>
      </c>
      <c r="B256" s="34" t="str">
        <f>IF(B249&gt;"",B249,"")</f>
        <v>WESSHAGEN Edward</v>
      </c>
      <c r="C256" s="34" t="str">
        <f>IF(F249&gt;"",F249,"")</f>
        <v>DORAN Chris</v>
      </c>
      <c r="D256" s="34">
        <f>IF(D249&gt;"",D249&amp;" - "&amp;H249,"")</f>
      </c>
      <c r="E256" s="35">
        <v>-12</v>
      </c>
      <c r="F256" s="35">
        <v>-5</v>
      </c>
      <c r="G256" s="35">
        <v>4</v>
      </c>
      <c r="H256" s="35">
        <v>-4</v>
      </c>
      <c r="I256" s="35">
        <v>7</v>
      </c>
      <c r="J256" s="36">
        <f>IF(ISBLANK(E256),"",COUNTIF(E256:I256,"&gt;=0"))</f>
        <v>2</v>
      </c>
      <c r="K256" s="37">
        <f>IF(ISBLANK(E256),"",(IF(LEFT(E256,1)="-",1,0)+IF(LEFT(F256,1)="-",1,0)+IF(LEFT(G256,1)="-",1,0)+IF(LEFT(H256,1)="-",1,0)+IF(LEFT(I256,1)="-",1,0)))</f>
        <v>3</v>
      </c>
      <c r="L256" s="38">
        <f t="shared" si="11"/>
      </c>
      <c r="M256" s="39">
        <f t="shared" si="11"/>
        <v>1</v>
      </c>
      <c r="R256" s="81"/>
    </row>
    <row r="257" spans="1:18" ht="21" customHeight="1">
      <c r="A257" s="40" t="s">
        <v>52</v>
      </c>
      <c r="B257" s="34">
        <f>IF(B251&gt;"",B251&amp;" / "&amp;B252,"")</f>
      </c>
      <c r="C257" s="34">
        <f>IF(F251&gt;"",F251&amp;" / "&amp;F252,"")</f>
      </c>
      <c r="D257" s="41"/>
      <c r="E257" s="42"/>
      <c r="F257" s="35"/>
      <c r="G257" s="35"/>
      <c r="H257" s="43"/>
      <c r="I257" s="43"/>
      <c r="J257" s="36">
        <f>IF(ISBLANK(E257),"",COUNTIF(E257:I257,"&gt;=0"))</f>
      </c>
      <c r="K257" s="37">
        <f>IF(ISBLANK(E257),"",(IF(LEFT(E257,1)="-",1,0)+IF(LEFT(F257,1)="-",1,0)+IF(LEFT(G257,1)="-",1,0)+IF(LEFT(H257,1)="-",1,0)+IF(LEFT(I257,1)="-",1,0)))</f>
      </c>
      <c r="L257" s="38">
        <f t="shared" si="11"/>
      </c>
      <c r="M257" s="39">
        <f t="shared" si="11"/>
      </c>
      <c r="R257" s="81"/>
    </row>
    <row r="258" spans="1:18" ht="21" customHeight="1">
      <c r="A258" s="33" t="s">
        <v>19</v>
      </c>
      <c r="B258" s="34" t="str">
        <f>IF(B248&gt;"",B248,"")</f>
        <v>MC DONALD Jonatan</v>
      </c>
      <c r="C258" s="34" t="str">
        <f>IF(F249&gt;"",F249,"")</f>
        <v>DORAN Chris</v>
      </c>
      <c r="D258" s="44"/>
      <c r="E258" s="45">
        <v>-12</v>
      </c>
      <c r="F258" s="46">
        <v>10</v>
      </c>
      <c r="G258" s="43">
        <v>-5</v>
      </c>
      <c r="H258" s="35">
        <v>8</v>
      </c>
      <c r="I258" s="35">
        <v>3</v>
      </c>
      <c r="J258" s="36">
        <f>IF(ISBLANK(E258),"",COUNTIF(E258:I258,"&gt;=0"))</f>
        <v>3</v>
      </c>
      <c r="K258" s="37">
        <f>IF(ISBLANK(E258),"",(IF(LEFT(E258,1)="-",1,0)+IF(LEFT(F258,1)="-",1,0)+IF(LEFT(G258,1)="-",1,0)+IF(LEFT(H258,1)="-",1,0)+IF(LEFT(I258,1)="-",1,0)))</f>
        <v>2</v>
      </c>
      <c r="L258" s="38">
        <f t="shared" si="11"/>
        <v>1</v>
      </c>
      <c r="M258" s="39">
        <f t="shared" si="11"/>
      </c>
      <c r="R258" s="81"/>
    </row>
    <row r="259" spans="1:18" ht="21" customHeight="1" thickBot="1">
      <c r="A259" s="33" t="s">
        <v>20</v>
      </c>
      <c r="B259" s="34" t="str">
        <f>IF(B249&gt;"",B249,"")</f>
        <v>WESSHAGEN Edward</v>
      </c>
      <c r="C259" s="34" t="str">
        <f>IF(F248&gt;"",F248,"")</f>
        <v>EVANS Callum</v>
      </c>
      <c r="D259" s="44"/>
      <c r="E259" s="42"/>
      <c r="F259" s="35"/>
      <c r="G259" s="35"/>
      <c r="H259" s="35"/>
      <c r="I259" s="35"/>
      <c r="J259" s="36">
        <f>IF(ISBLANK(E259),"",COUNTIF(E259:I259,"&gt;=0"))</f>
      </c>
      <c r="K259" s="37">
        <f>IF(ISBLANK(E259),"",(IF(LEFT(E259,1)="-",1,0)+IF(LEFT(F259,1)="-",1,0)+IF(LEFT(G259,1)="-",1,0)+IF(LEFT(H259,1)="-",1,0)+IF(LEFT(I259,1)="-",1,0)))</f>
      </c>
      <c r="L259" s="38">
        <f t="shared" si="11"/>
      </c>
      <c r="M259" s="39">
        <f t="shared" si="11"/>
      </c>
      <c r="R259" s="81"/>
    </row>
    <row r="260" spans="1:18" ht="21" customHeight="1" thickBot="1">
      <c r="A260" s="5"/>
      <c r="B260" s="5"/>
      <c r="C260" s="5"/>
      <c r="D260" s="5"/>
      <c r="E260" s="5"/>
      <c r="F260" s="5"/>
      <c r="G260" s="5"/>
      <c r="H260" s="47" t="s">
        <v>54</v>
      </c>
      <c r="I260" s="48"/>
      <c r="J260" s="49">
        <f>IF(ISBLANK(B248),"",SUM(J255:J259))</f>
        <v>8</v>
      </c>
      <c r="K260" s="49">
        <f>IF(ISBLANK(F248),"",SUM(K255:K259))</f>
        <v>7</v>
      </c>
      <c r="L260" s="50">
        <f>IF(ISBLANK(E255),"",SUM(L255:L259))</f>
        <v>2</v>
      </c>
      <c r="M260" s="51">
        <f>IF(ISBLANK(E255),"",SUM(M255:M259))</f>
        <v>1</v>
      </c>
      <c r="R260" s="81"/>
    </row>
    <row r="261" spans="1:18" ht="21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R261" s="81"/>
    </row>
    <row r="262" spans="1:18" ht="21" customHeight="1">
      <c r="A262" s="52"/>
      <c r="B262" s="5" t="s">
        <v>56</v>
      </c>
      <c r="C262" s="5" t="s">
        <v>57</v>
      </c>
      <c r="D262" s="3"/>
      <c r="E262" s="5"/>
      <c r="F262" s="5"/>
      <c r="G262" s="3"/>
      <c r="H262" s="5"/>
      <c r="I262" s="3" t="s">
        <v>55</v>
      </c>
      <c r="J262" s="3"/>
      <c r="K262" s="5"/>
      <c r="L262" s="5"/>
      <c r="M262" s="5"/>
      <c r="R262" s="81"/>
    </row>
    <row r="263" spans="1:18" ht="21" customHeight="1" thickBot="1">
      <c r="A263" s="53"/>
      <c r="B263" s="54" t="str">
        <f>B247</f>
        <v>SWE3</v>
      </c>
      <c r="C263" s="5" t="str">
        <f>F247</f>
        <v>WAL/ENG</v>
      </c>
      <c r="D263" s="5"/>
      <c r="E263" s="5"/>
      <c r="F263" s="5"/>
      <c r="G263" s="5"/>
      <c r="H263" s="5"/>
      <c r="I263" s="87" t="str">
        <f>IF(L260=2,B247,IF(M260=2,F247,IF(L260=5,IF(M260=5,"tasan",""),"")))</f>
        <v>SWE3</v>
      </c>
      <c r="J263" s="87"/>
      <c r="K263" s="87"/>
      <c r="L263" s="87"/>
      <c r="M263" s="87"/>
      <c r="R263" s="81"/>
    </row>
    <row r="264" spans="1:18" ht="21" customHeight="1">
      <c r="A264" s="55"/>
      <c r="B264" s="55"/>
      <c r="C264" s="55"/>
      <c r="D264" s="55"/>
      <c r="E264" s="55"/>
      <c r="F264" s="55"/>
      <c r="G264" s="55"/>
      <c r="H264" s="55"/>
      <c r="I264" s="56"/>
      <c r="J264" s="56"/>
      <c r="K264" s="56"/>
      <c r="L264" s="56"/>
      <c r="M264" s="56"/>
      <c r="R264" s="81"/>
    </row>
    <row r="265" ht="21" customHeight="1">
      <c r="R265" s="81"/>
    </row>
    <row r="266" spans="1:18" ht="21" customHeight="1">
      <c r="A266" s="3">
        <v>13</v>
      </c>
      <c r="B266" s="4" t="s">
        <v>3</v>
      </c>
      <c r="C266" s="5"/>
      <c r="D266" s="5"/>
      <c r="E266" s="3"/>
      <c r="F266" s="6" t="s">
        <v>50</v>
      </c>
      <c r="G266" s="7"/>
      <c r="H266" s="8"/>
      <c r="I266" s="88">
        <v>43804</v>
      </c>
      <c r="J266" s="88"/>
      <c r="K266" s="88"/>
      <c r="L266" s="88"/>
      <c r="M266" s="88"/>
      <c r="R266" s="81"/>
    </row>
    <row r="267" spans="1:18" ht="21" customHeight="1">
      <c r="A267" s="9"/>
      <c r="B267" s="9" t="s">
        <v>4</v>
      </c>
      <c r="C267" s="5"/>
      <c r="D267" s="5"/>
      <c r="E267" s="3"/>
      <c r="F267" s="6"/>
      <c r="G267" s="7"/>
      <c r="H267" s="8"/>
      <c r="I267" s="89" t="s">
        <v>58</v>
      </c>
      <c r="J267" s="89"/>
      <c r="K267" s="89"/>
      <c r="L267" s="89"/>
      <c r="M267" s="89"/>
      <c r="R267" s="81"/>
    </row>
    <row r="268" spans="1:18" ht="21" customHeight="1">
      <c r="A268" s="3"/>
      <c r="B268" s="10"/>
      <c r="C268" s="5"/>
      <c r="D268" s="5"/>
      <c r="E268" s="5"/>
      <c r="F268" s="11"/>
      <c r="G268" s="5"/>
      <c r="H268" s="5"/>
      <c r="I268" s="5"/>
      <c r="J268" s="5"/>
      <c r="K268" s="5"/>
      <c r="L268" s="5"/>
      <c r="M268" s="5"/>
      <c r="R268" s="81"/>
    </row>
    <row r="269" spans="1:18" ht="21" customHeight="1">
      <c r="A269" s="12" t="s">
        <v>51</v>
      </c>
      <c r="B269" s="90" t="s">
        <v>40</v>
      </c>
      <c r="C269" s="90"/>
      <c r="D269" s="13"/>
      <c r="E269" s="12" t="s">
        <v>51</v>
      </c>
      <c r="F269" s="14" t="s">
        <v>87</v>
      </c>
      <c r="G269" s="15"/>
      <c r="H269" s="15"/>
      <c r="I269" s="15"/>
      <c r="J269" s="15"/>
      <c r="K269" s="15"/>
      <c r="L269" s="15"/>
      <c r="M269" s="16"/>
      <c r="R269" s="81"/>
    </row>
    <row r="270" spans="1:18" ht="21" customHeight="1">
      <c r="A270" s="17" t="s">
        <v>5</v>
      </c>
      <c r="B270" s="84" t="s">
        <v>104</v>
      </c>
      <c r="C270" s="84"/>
      <c r="D270" s="18"/>
      <c r="E270" s="19" t="s">
        <v>6</v>
      </c>
      <c r="F270" s="85" t="s">
        <v>110</v>
      </c>
      <c r="G270" s="85"/>
      <c r="H270" s="85"/>
      <c r="I270" s="85"/>
      <c r="J270" s="85"/>
      <c r="K270" s="85"/>
      <c r="L270" s="85"/>
      <c r="M270" s="85"/>
      <c r="R270" s="81"/>
    </row>
    <row r="271" spans="1:18" ht="21" customHeight="1">
      <c r="A271" s="20" t="s">
        <v>7</v>
      </c>
      <c r="B271" s="84" t="s">
        <v>178</v>
      </c>
      <c r="C271" s="84"/>
      <c r="D271" s="18"/>
      <c r="E271" s="21" t="s">
        <v>8</v>
      </c>
      <c r="F271" s="84" t="s">
        <v>109</v>
      </c>
      <c r="G271" s="84"/>
      <c r="H271" s="84"/>
      <c r="I271" s="84"/>
      <c r="J271" s="84"/>
      <c r="K271" s="84"/>
      <c r="L271" s="84"/>
      <c r="M271" s="84"/>
      <c r="R271" s="81"/>
    </row>
    <row r="272" spans="1:18" ht="21" customHeight="1">
      <c r="A272" s="22" t="s">
        <v>52</v>
      </c>
      <c r="B272" s="23"/>
      <c r="C272" s="24"/>
      <c r="D272" s="25"/>
      <c r="E272" s="22" t="s">
        <v>52</v>
      </c>
      <c r="F272" s="23"/>
      <c r="G272" s="26"/>
      <c r="H272" s="26"/>
      <c r="I272" s="26"/>
      <c r="J272" s="26"/>
      <c r="K272" s="26"/>
      <c r="L272" s="26"/>
      <c r="M272" s="26"/>
      <c r="R272" s="81"/>
    </row>
    <row r="273" spans="1:18" ht="21" customHeight="1">
      <c r="A273" s="27"/>
      <c r="B273" s="84"/>
      <c r="C273" s="84"/>
      <c r="D273" s="18"/>
      <c r="E273" s="28"/>
      <c r="F273" s="85"/>
      <c r="G273" s="85"/>
      <c r="H273" s="85"/>
      <c r="I273" s="85"/>
      <c r="J273" s="85"/>
      <c r="K273" s="85"/>
      <c r="L273" s="85"/>
      <c r="M273" s="85"/>
      <c r="R273" s="81"/>
    </row>
    <row r="274" spans="1:18" ht="21" customHeight="1">
      <c r="A274" s="29"/>
      <c r="B274" s="84"/>
      <c r="C274" s="84"/>
      <c r="D274" s="18"/>
      <c r="E274" s="30"/>
      <c r="F274" s="84"/>
      <c r="G274" s="84"/>
      <c r="H274" s="84"/>
      <c r="I274" s="84"/>
      <c r="J274" s="84"/>
      <c r="K274" s="84"/>
      <c r="L274" s="84"/>
      <c r="M274" s="84"/>
      <c r="R274" s="81"/>
    </row>
    <row r="275" spans="1:18" ht="21" customHeight="1">
      <c r="A275" s="5"/>
      <c r="B275" s="5"/>
      <c r="C275" s="5"/>
      <c r="D275" s="5"/>
      <c r="E275" s="11"/>
      <c r="F275" s="11"/>
      <c r="G275" s="11"/>
      <c r="H275" s="11"/>
      <c r="I275" s="5"/>
      <c r="J275" s="5"/>
      <c r="K275" s="5"/>
      <c r="L275" s="31"/>
      <c r="M275" s="3"/>
      <c r="P275" t="s">
        <v>179</v>
      </c>
      <c r="R275" s="81"/>
    </row>
    <row r="276" spans="1:18" ht="21" customHeight="1">
      <c r="A276" s="9" t="s">
        <v>53</v>
      </c>
      <c r="B276" s="5"/>
      <c r="C276" s="5"/>
      <c r="D276" s="5"/>
      <c r="E276" s="32" t="s">
        <v>9</v>
      </c>
      <c r="F276" s="32" t="s">
        <v>10</v>
      </c>
      <c r="G276" s="32" t="s">
        <v>11</v>
      </c>
      <c r="H276" s="32" t="s">
        <v>12</v>
      </c>
      <c r="I276" s="32" t="s">
        <v>13</v>
      </c>
      <c r="J276" s="86" t="s">
        <v>14</v>
      </c>
      <c r="K276" s="86"/>
      <c r="L276" s="32" t="s">
        <v>15</v>
      </c>
      <c r="M276" s="32" t="s">
        <v>16</v>
      </c>
      <c r="R276" s="81"/>
    </row>
    <row r="277" spans="1:18" ht="21" customHeight="1">
      <c r="A277" s="33" t="s">
        <v>17</v>
      </c>
      <c r="B277" s="34" t="str">
        <f>IF(B270&gt;"",B270,"")</f>
        <v>TRAVIN Danila</v>
      </c>
      <c r="C277" s="34" t="str">
        <f>IF(F270&gt;"",F270,"")</f>
        <v>ISRAELI Tal</v>
      </c>
      <c r="D277" s="34">
        <f>IF(D270&gt;"",D270&amp;" - "&amp;H270,"")</f>
      </c>
      <c r="E277" s="35">
        <v>-8</v>
      </c>
      <c r="F277" s="35">
        <v>7</v>
      </c>
      <c r="G277" s="35">
        <v>9</v>
      </c>
      <c r="H277" s="35">
        <v>-6</v>
      </c>
      <c r="I277" s="35">
        <v>-10</v>
      </c>
      <c r="J277" s="36">
        <f>IF(ISBLANK(E277),"",COUNTIF(E277:I277,"&gt;=0"))</f>
        <v>2</v>
      </c>
      <c r="K277" s="37">
        <f>IF(ISBLANK(E277),"",(IF(LEFT(E277,1)="-",1,0)+IF(LEFT(F277,1)="-",1,0)+IF(LEFT(G277,1)="-",1,0)+IF(LEFT(H277,1)="-",1,0)+IF(LEFT(I277,1)="-",1,0)))</f>
        <v>3</v>
      </c>
      <c r="L277" s="38">
        <f aca="true" t="shared" si="12" ref="L277:M281">IF(J277=3,1,"")</f>
      </c>
      <c r="M277" s="39">
        <f t="shared" si="12"/>
        <v>1</v>
      </c>
      <c r="R277" s="81"/>
    </row>
    <row r="278" spans="1:18" ht="21" customHeight="1">
      <c r="A278" s="33" t="s">
        <v>18</v>
      </c>
      <c r="B278" s="34" t="str">
        <f>IF(B271&gt;"",B271,"")</f>
        <v>KABURKIN Maxim</v>
      </c>
      <c r="C278" s="34" t="str">
        <f>IF(F271&gt;"",F271,"")</f>
        <v>SHUSTERMAN Yonatan</v>
      </c>
      <c r="D278" s="34">
        <f>IF(D271&gt;"",D271&amp;" - "&amp;H271,"")</f>
      </c>
      <c r="E278" s="35">
        <v>4</v>
      </c>
      <c r="F278" s="35">
        <v>8</v>
      </c>
      <c r="G278" s="35">
        <v>-9</v>
      </c>
      <c r="H278" s="35">
        <v>-7</v>
      </c>
      <c r="I278" s="35">
        <v>-6</v>
      </c>
      <c r="J278" s="36">
        <f>IF(ISBLANK(E278),"",COUNTIF(E278:I278,"&gt;=0"))</f>
        <v>2</v>
      </c>
      <c r="K278" s="37">
        <f>IF(ISBLANK(E278),"",(IF(LEFT(E278,1)="-",1,0)+IF(LEFT(F278,1)="-",1,0)+IF(LEFT(G278,1)="-",1,0)+IF(LEFT(H278,1)="-",1,0)+IF(LEFT(I278,1)="-",1,0)))</f>
        <v>3</v>
      </c>
      <c r="L278" s="38">
        <f t="shared" si="12"/>
      </c>
      <c r="M278" s="39">
        <f t="shared" si="12"/>
        <v>1</v>
      </c>
      <c r="R278" s="81"/>
    </row>
    <row r="279" spans="1:18" ht="21" customHeight="1">
      <c r="A279" s="40" t="s">
        <v>52</v>
      </c>
      <c r="B279" s="34">
        <f>IF(B273&gt;"",B273&amp;" / "&amp;B274,"")</f>
      </c>
      <c r="C279" s="34">
        <f>IF(F273&gt;"",F273&amp;" / "&amp;F274,"")</f>
      </c>
      <c r="D279" s="41"/>
      <c r="E279" s="42"/>
      <c r="F279" s="35"/>
      <c r="G279" s="35"/>
      <c r="H279" s="43"/>
      <c r="I279" s="43"/>
      <c r="J279" s="36">
        <f>IF(ISBLANK(E279),"",COUNTIF(E279:I279,"&gt;=0"))</f>
      </c>
      <c r="K279" s="37">
        <f>IF(ISBLANK(E279),"",(IF(LEFT(E279,1)="-",1,0)+IF(LEFT(F279,1)="-",1,0)+IF(LEFT(G279,1)="-",1,0)+IF(LEFT(H279,1)="-",1,0)+IF(LEFT(I279,1)="-",1,0)))</f>
      </c>
      <c r="L279" s="38">
        <f t="shared" si="12"/>
      </c>
      <c r="M279" s="39">
        <f t="shared" si="12"/>
      </c>
      <c r="R279" s="81"/>
    </row>
    <row r="280" spans="1:18" ht="21" customHeight="1">
      <c r="A280" s="33" t="s">
        <v>19</v>
      </c>
      <c r="B280" s="34" t="str">
        <f>IF(B270&gt;"",B270,"")</f>
        <v>TRAVIN Danila</v>
      </c>
      <c r="C280" s="34" t="str">
        <f>IF(F271&gt;"",F271,"")</f>
        <v>SHUSTERMAN Yonatan</v>
      </c>
      <c r="D280" s="44"/>
      <c r="E280" s="45"/>
      <c r="F280" s="46"/>
      <c r="G280" s="43"/>
      <c r="H280" s="35"/>
      <c r="I280" s="35"/>
      <c r="J280" s="36">
        <f>IF(ISBLANK(E280),"",COUNTIF(E280:I280,"&gt;=0"))</f>
      </c>
      <c r="K280" s="37">
        <f>IF(ISBLANK(E280),"",(IF(LEFT(E280,1)="-",1,0)+IF(LEFT(F280,1)="-",1,0)+IF(LEFT(G280,1)="-",1,0)+IF(LEFT(H280,1)="-",1,0)+IF(LEFT(I280,1)="-",1,0)))</f>
      </c>
      <c r="L280" s="38">
        <f t="shared" si="12"/>
      </c>
      <c r="M280" s="39">
        <f t="shared" si="12"/>
      </c>
      <c r="R280" s="81"/>
    </row>
    <row r="281" spans="1:18" ht="21" customHeight="1" thickBot="1">
      <c r="A281" s="33" t="s">
        <v>20</v>
      </c>
      <c r="B281" s="34" t="str">
        <f>IF(B271&gt;"",B271,"")</f>
        <v>KABURKIN Maxim</v>
      </c>
      <c r="C281" s="34" t="str">
        <f>IF(F270&gt;"",F270,"")</f>
        <v>ISRAELI Tal</v>
      </c>
      <c r="D281" s="44"/>
      <c r="E281" s="42"/>
      <c r="F281" s="35"/>
      <c r="G281" s="35"/>
      <c r="H281" s="35"/>
      <c r="I281" s="35"/>
      <c r="J281" s="36">
        <f>IF(ISBLANK(E281),"",COUNTIF(E281:I281,"&gt;=0"))</f>
      </c>
      <c r="K281" s="37">
        <f>IF(ISBLANK(E281),"",(IF(LEFT(E281,1)="-",1,0)+IF(LEFT(F281,1)="-",1,0)+IF(LEFT(G281,1)="-",1,0)+IF(LEFT(H281,1)="-",1,0)+IF(LEFT(I281,1)="-",1,0)))</f>
      </c>
      <c r="L281" s="38">
        <f t="shared" si="12"/>
      </c>
      <c r="M281" s="39">
        <f t="shared" si="12"/>
      </c>
      <c r="R281" s="81"/>
    </row>
    <row r="282" spans="1:18" ht="21" customHeight="1" thickBot="1">
      <c r="A282" s="5"/>
      <c r="B282" s="5"/>
      <c r="C282" s="5"/>
      <c r="D282" s="5"/>
      <c r="E282" s="5"/>
      <c r="F282" s="5"/>
      <c r="G282" s="5"/>
      <c r="H282" s="47" t="s">
        <v>54</v>
      </c>
      <c r="I282" s="48"/>
      <c r="J282" s="49">
        <f>IF(ISBLANK(B270),"",SUM(J277:J281))</f>
        <v>4</v>
      </c>
      <c r="K282" s="49">
        <f>IF(ISBLANK(F270),"",SUM(K277:K281))</f>
        <v>6</v>
      </c>
      <c r="L282" s="50">
        <f>IF(ISBLANK(E277),"",SUM(L277:L281))</f>
        <v>0</v>
      </c>
      <c r="M282" s="51">
        <f>IF(ISBLANK(E277),"",SUM(M277:M281))</f>
        <v>2</v>
      </c>
      <c r="R282" s="81"/>
    </row>
    <row r="283" spans="1:18" ht="2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R283" s="81"/>
    </row>
    <row r="284" spans="1:18" ht="21" customHeight="1">
      <c r="A284" s="52"/>
      <c r="B284" s="5" t="s">
        <v>56</v>
      </c>
      <c r="C284" s="5" t="s">
        <v>57</v>
      </c>
      <c r="D284" s="3"/>
      <c r="E284" s="5"/>
      <c r="F284" s="5"/>
      <c r="G284" s="3"/>
      <c r="H284" s="5"/>
      <c r="I284" s="3" t="s">
        <v>55</v>
      </c>
      <c r="J284" s="3"/>
      <c r="K284" s="5"/>
      <c r="L284" s="5"/>
      <c r="M284" s="5"/>
      <c r="R284" s="81"/>
    </row>
    <row r="285" spans="1:18" ht="21" customHeight="1" thickBot="1">
      <c r="A285" s="53"/>
      <c r="B285" s="54" t="str">
        <f>B269</f>
        <v>RUS 1</v>
      </c>
      <c r="C285" s="5" t="str">
        <f>F269</f>
        <v>VEN/ROM</v>
      </c>
      <c r="D285" s="5"/>
      <c r="E285" s="5"/>
      <c r="F285" s="5"/>
      <c r="G285" s="5"/>
      <c r="H285" s="5"/>
      <c r="I285" s="87" t="str">
        <f>IF(L282=2,B269,IF(M282=2,F269,IF(L282=5,IF(M282=5,"tasan",""),"")))</f>
        <v>VEN/ROM</v>
      </c>
      <c r="J285" s="87"/>
      <c r="K285" s="87"/>
      <c r="L285" s="87"/>
      <c r="M285" s="87"/>
      <c r="R285" s="81"/>
    </row>
    <row r="286" spans="1:18" ht="21" customHeight="1">
      <c r="A286" s="55"/>
      <c r="B286" s="55"/>
      <c r="C286" s="55"/>
      <c r="D286" s="55"/>
      <c r="E286" s="55"/>
      <c r="F286" s="55"/>
      <c r="G286" s="55"/>
      <c r="H286" s="55"/>
      <c r="I286" s="56"/>
      <c r="J286" s="56"/>
      <c r="K286" s="56"/>
      <c r="L286" s="56"/>
      <c r="M286" s="56"/>
      <c r="R286" s="81"/>
    </row>
    <row r="287" ht="21" customHeight="1">
      <c r="R287" s="81"/>
    </row>
    <row r="288" spans="1:18" ht="21" customHeight="1">
      <c r="A288" s="3">
        <f>A266+1</f>
        <v>14</v>
      </c>
      <c r="B288" s="4" t="s">
        <v>3</v>
      </c>
      <c r="C288" s="5"/>
      <c r="D288" s="5"/>
      <c r="E288" s="3"/>
      <c r="F288" s="6" t="s">
        <v>50</v>
      </c>
      <c r="G288" s="7"/>
      <c r="H288" s="8"/>
      <c r="I288" s="88">
        <v>43804</v>
      </c>
      <c r="J288" s="88"/>
      <c r="K288" s="88"/>
      <c r="L288" s="88"/>
      <c r="M288" s="88"/>
      <c r="R288" s="81"/>
    </row>
    <row r="289" spans="1:18" ht="21" customHeight="1">
      <c r="A289" s="9"/>
      <c r="B289" s="9" t="s">
        <v>4</v>
      </c>
      <c r="C289" s="5"/>
      <c r="D289" s="5"/>
      <c r="E289" s="3"/>
      <c r="F289" s="6"/>
      <c r="G289" s="7"/>
      <c r="H289" s="8"/>
      <c r="I289" s="89" t="s">
        <v>58</v>
      </c>
      <c r="J289" s="89"/>
      <c r="K289" s="89"/>
      <c r="L289" s="89"/>
      <c r="M289" s="89"/>
      <c r="R289" s="81"/>
    </row>
    <row r="290" spans="1:18" ht="21" customHeight="1">
      <c r="A290" s="3"/>
      <c r="B290" s="10"/>
      <c r="C290" s="5"/>
      <c r="D290" s="5"/>
      <c r="E290" s="5"/>
      <c r="F290" s="11"/>
      <c r="G290" s="5"/>
      <c r="H290" s="5"/>
      <c r="I290" s="5"/>
      <c r="J290" s="5"/>
      <c r="K290" s="5"/>
      <c r="L290" s="5"/>
      <c r="M290" s="5"/>
      <c r="R290" s="81"/>
    </row>
    <row r="291" spans="1:13" ht="21" customHeight="1">
      <c r="A291" s="12" t="s">
        <v>51</v>
      </c>
      <c r="B291" s="90" t="s">
        <v>32</v>
      </c>
      <c r="C291" s="90"/>
      <c r="D291" s="13"/>
      <c r="E291" s="12" t="s">
        <v>51</v>
      </c>
      <c r="F291" s="14" t="s">
        <v>27</v>
      </c>
      <c r="G291" s="15"/>
      <c r="H291" s="15"/>
      <c r="I291" s="15"/>
      <c r="J291" s="15"/>
      <c r="K291" s="15"/>
      <c r="L291" s="15"/>
      <c r="M291" s="16"/>
    </row>
    <row r="292" spans="1:13" ht="21" customHeight="1">
      <c r="A292" s="17" t="s">
        <v>5</v>
      </c>
      <c r="B292" s="84" t="s">
        <v>125</v>
      </c>
      <c r="C292" s="84"/>
      <c r="D292" s="18"/>
      <c r="E292" s="19" t="s">
        <v>6</v>
      </c>
      <c r="F292" s="85" t="s">
        <v>125</v>
      </c>
      <c r="G292" s="85"/>
      <c r="H292" s="85"/>
      <c r="I292" s="85"/>
      <c r="J292" s="85"/>
      <c r="K292" s="85"/>
      <c r="L292" s="85"/>
      <c r="M292" s="85"/>
    </row>
    <row r="293" spans="1:13" ht="21" customHeight="1">
      <c r="A293" s="20" t="s">
        <v>7</v>
      </c>
      <c r="B293" s="84" t="s">
        <v>124</v>
      </c>
      <c r="C293" s="84"/>
      <c r="D293" s="18"/>
      <c r="E293" s="21" t="s">
        <v>8</v>
      </c>
      <c r="F293" s="84" t="s">
        <v>124</v>
      </c>
      <c r="G293" s="84"/>
      <c r="H293" s="84"/>
      <c r="I293" s="84"/>
      <c r="J293" s="84"/>
      <c r="K293" s="84"/>
      <c r="L293" s="84"/>
      <c r="M293" s="84"/>
    </row>
    <row r="294" spans="1:19" ht="21" customHeight="1">
      <c r="A294" s="22" t="s">
        <v>52</v>
      </c>
      <c r="B294" s="23"/>
      <c r="C294" s="24"/>
      <c r="D294" s="25"/>
      <c r="E294" s="22" t="s">
        <v>52</v>
      </c>
      <c r="F294" s="23"/>
      <c r="G294" s="26"/>
      <c r="H294" s="26"/>
      <c r="I294" s="26"/>
      <c r="J294" s="26"/>
      <c r="K294" s="26"/>
      <c r="L294" s="26"/>
      <c r="M294" s="26"/>
      <c r="R294" s="82"/>
      <c r="S294" s="83"/>
    </row>
    <row r="295" spans="1:13" ht="21" customHeight="1">
      <c r="A295" s="27"/>
      <c r="B295" s="84"/>
      <c r="C295" s="84"/>
      <c r="D295" s="18"/>
      <c r="E295" s="28"/>
      <c r="F295" s="85"/>
      <c r="G295" s="85"/>
      <c r="H295" s="85"/>
      <c r="I295" s="85"/>
      <c r="J295" s="85"/>
      <c r="K295" s="85"/>
      <c r="L295" s="85"/>
      <c r="M295" s="85"/>
    </row>
    <row r="296" spans="1:13" ht="21" customHeight="1">
      <c r="A296" s="29"/>
      <c r="B296" s="84"/>
      <c r="C296" s="84"/>
      <c r="D296" s="18"/>
      <c r="E296" s="30"/>
      <c r="F296" s="84"/>
      <c r="G296" s="84"/>
      <c r="H296" s="84"/>
      <c r="I296" s="84"/>
      <c r="J296" s="84"/>
      <c r="K296" s="84"/>
      <c r="L296" s="84"/>
      <c r="M296" s="84"/>
    </row>
    <row r="297" spans="1:13" ht="21" customHeight="1">
      <c r="A297" s="5"/>
      <c r="B297" s="5"/>
      <c r="C297" s="5"/>
      <c r="D297" s="5"/>
      <c r="E297" s="11"/>
      <c r="F297" s="11"/>
      <c r="G297" s="11"/>
      <c r="H297" s="11"/>
      <c r="I297" s="5"/>
      <c r="J297" s="5"/>
      <c r="K297" s="5"/>
      <c r="L297" s="31"/>
      <c r="M297" s="3"/>
    </row>
    <row r="298" spans="1:13" ht="21" customHeight="1">
      <c r="A298" s="9" t="s">
        <v>53</v>
      </c>
      <c r="B298" s="5"/>
      <c r="C298" s="5"/>
      <c r="D298" s="5"/>
      <c r="E298" s="32" t="s">
        <v>9</v>
      </c>
      <c r="F298" s="32" t="s">
        <v>10</v>
      </c>
      <c r="G298" s="32" t="s">
        <v>11</v>
      </c>
      <c r="H298" s="32" t="s">
        <v>12</v>
      </c>
      <c r="I298" s="32" t="s">
        <v>13</v>
      </c>
      <c r="J298" s="86" t="s">
        <v>14</v>
      </c>
      <c r="K298" s="86"/>
      <c r="L298" s="32" t="s">
        <v>15</v>
      </c>
      <c r="M298" s="32" t="s">
        <v>16</v>
      </c>
    </row>
    <row r="299" spans="1:13" ht="21" customHeight="1">
      <c r="A299" s="33" t="s">
        <v>17</v>
      </c>
      <c r="B299" s="34" t="str">
        <f>IF(B292&gt;"",B292,"")</f>
        <v>VILARDELL Albert</v>
      </c>
      <c r="C299" s="34" t="str">
        <f>IF(F292&gt;"",F292,"")</f>
        <v>VILARDELL Albert</v>
      </c>
      <c r="D299" s="34">
        <f>IF(D292&gt;"",D292&amp;" - "&amp;H292,"")</f>
      </c>
      <c r="E299" s="35">
        <v>-3</v>
      </c>
      <c r="F299" s="35">
        <v>-3</v>
      </c>
      <c r="G299" s="35">
        <v>-8</v>
      </c>
      <c r="H299" s="35"/>
      <c r="I299" s="35"/>
      <c r="J299" s="36">
        <f>IF(ISBLANK(E299),"",COUNTIF(E299:I299,"&gt;=0"))</f>
        <v>0</v>
      </c>
      <c r="K299" s="37">
        <f>IF(ISBLANK(E299),"",(IF(LEFT(E299,1)="-",1,0)+IF(LEFT(F299,1)="-",1,0)+IF(LEFT(G299,1)="-",1,0)+IF(LEFT(H299,1)="-",1,0)+IF(LEFT(I299,1)="-",1,0)))</f>
        <v>3</v>
      </c>
      <c r="L299" s="38">
        <f aca="true" t="shared" si="13" ref="L299:M303">IF(J299=3,1,"")</f>
      </c>
      <c r="M299" s="39">
        <f t="shared" si="13"/>
        <v>1</v>
      </c>
    </row>
    <row r="300" spans="1:13" ht="21" customHeight="1">
      <c r="A300" s="33" t="s">
        <v>18</v>
      </c>
      <c r="B300" s="34" t="str">
        <f>IF(B293&gt;"",B293,"")</f>
        <v>GUTIERREZ Marc</v>
      </c>
      <c r="C300" s="34" t="str">
        <f>IF(F293&gt;"",F293,"")</f>
        <v>GUTIERREZ Marc</v>
      </c>
      <c r="D300" s="34">
        <f>IF(D293&gt;"",D293&amp;" - "&amp;H293,"")</f>
      </c>
      <c r="E300" s="35">
        <v>-5</v>
      </c>
      <c r="F300" s="35">
        <v>-7</v>
      </c>
      <c r="G300" s="35">
        <v>-4</v>
      </c>
      <c r="H300" s="35"/>
      <c r="I300" s="35"/>
      <c r="J300" s="36">
        <f>IF(ISBLANK(E300),"",COUNTIF(E300:I300,"&gt;=0"))</f>
        <v>0</v>
      </c>
      <c r="K300" s="37">
        <f>IF(ISBLANK(E300),"",(IF(LEFT(E300,1)="-",1,0)+IF(LEFT(F300,1)="-",1,0)+IF(LEFT(G300,1)="-",1,0)+IF(LEFT(H300,1)="-",1,0)+IF(LEFT(I300,1)="-",1,0)))</f>
        <v>3</v>
      </c>
      <c r="L300" s="38">
        <f t="shared" si="13"/>
      </c>
      <c r="M300" s="39">
        <f t="shared" si="13"/>
        <v>1</v>
      </c>
    </row>
    <row r="301" spans="1:13" ht="21" customHeight="1">
      <c r="A301" s="40" t="s">
        <v>52</v>
      </c>
      <c r="B301" s="34">
        <f>IF(B295&gt;"",B295&amp;" / "&amp;B296,"")</f>
      </c>
      <c r="C301" s="34">
        <f>IF(F295&gt;"",F295&amp;" / "&amp;F296,"")</f>
      </c>
      <c r="D301" s="41"/>
      <c r="E301" s="42"/>
      <c r="F301" s="35"/>
      <c r="G301" s="35"/>
      <c r="H301" s="43"/>
      <c r="I301" s="43"/>
      <c r="J301" s="36">
        <f>IF(ISBLANK(E301),"",COUNTIF(E301:I301,"&gt;=0"))</f>
      </c>
      <c r="K301" s="37">
        <f>IF(ISBLANK(E301),"",(IF(LEFT(E301,1)="-",1,0)+IF(LEFT(F301,1)="-",1,0)+IF(LEFT(G301,1)="-",1,0)+IF(LEFT(H301,1)="-",1,0)+IF(LEFT(I301,1)="-",1,0)))</f>
      </c>
      <c r="L301" s="38">
        <f t="shared" si="13"/>
      </c>
      <c r="M301" s="39">
        <f t="shared" si="13"/>
      </c>
    </row>
    <row r="302" spans="1:13" ht="21" customHeight="1">
      <c r="A302" s="33" t="s">
        <v>19</v>
      </c>
      <c r="B302" s="34" t="str">
        <f>IF(B292&gt;"",B292,"")</f>
        <v>VILARDELL Albert</v>
      </c>
      <c r="C302" s="34" t="str">
        <f>IF(F293&gt;"",F293,"")</f>
        <v>GUTIERREZ Marc</v>
      </c>
      <c r="D302" s="44"/>
      <c r="E302" s="45"/>
      <c r="F302" s="46"/>
      <c r="G302" s="43"/>
      <c r="H302" s="35"/>
      <c r="I302" s="35"/>
      <c r="J302" s="36">
        <f>IF(ISBLANK(E302),"",COUNTIF(E302:I302,"&gt;=0"))</f>
      </c>
      <c r="K302" s="37">
        <f>IF(ISBLANK(E302),"",(IF(LEFT(E302,1)="-",1,0)+IF(LEFT(F302,1)="-",1,0)+IF(LEFT(G302,1)="-",1,0)+IF(LEFT(H302,1)="-",1,0)+IF(LEFT(I302,1)="-",1,0)))</f>
      </c>
      <c r="L302" s="38">
        <f t="shared" si="13"/>
      </c>
      <c r="M302" s="39">
        <f t="shared" si="13"/>
      </c>
    </row>
    <row r="303" spans="1:13" ht="21" customHeight="1" thickBot="1">
      <c r="A303" s="33" t="s">
        <v>20</v>
      </c>
      <c r="B303" s="34" t="str">
        <f>IF(B293&gt;"",B293,"")</f>
        <v>GUTIERREZ Marc</v>
      </c>
      <c r="C303" s="34" t="str">
        <f>IF(F292&gt;"",F292,"")</f>
        <v>VILARDELL Albert</v>
      </c>
      <c r="D303" s="44"/>
      <c r="E303" s="42"/>
      <c r="F303" s="35"/>
      <c r="G303" s="35"/>
      <c r="H303" s="35"/>
      <c r="I303" s="35"/>
      <c r="J303" s="36">
        <f>IF(ISBLANK(E303),"",COUNTIF(E303:I303,"&gt;=0"))</f>
      </c>
      <c r="K303" s="37">
        <f>IF(ISBLANK(E303),"",(IF(LEFT(E303,1)="-",1,0)+IF(LEFT(F303,1)="-",1,0)+IF(LEFT(G303,1)="-",1,0)+IF(LEFT(H303,1)="-",1,0)+IF(LEFT(I303,1)="-",1,0)))</f>
      </c>
      <c r="L303" s="38">
        <f t="shared" si="13"/>
      </c>
      <c r="M303" s="39">
        <f t="shared" si="13"/>
      </c>
    </row>
    <row r="304" spans="1:13" ht="21" customHeight="1" thickBot="1">
      <c r="A304" s="5"/>
      <c r="B304" s="5"/>
      <c r="C304" s="5"/>
      <c r="D304" s="5"/>
      <c r="E304" s="5"/>
      <c r="F304" s="5"/>
      <c r="G304" s="5"/>
      <c r="H304" s="47" t="s">
        <v>54</v>
      </c>
      <c r="I304" s="48"/>
      <c r="J304" s="49">
        <f>IF(ISBLANK(B292),"",SUM(J299:J303))</f>
        <v>0</v>
      </c>
      <c r="K304" s="49">
        <f>IF(ISBLANK(F292),"",SUM(K299:K303))</f>
        <v>6</v>
      </c>
      <c r="L304" s="50">
        <f>IF(ISBLANK(E299),"",SUM(L299:L303))</f>
        <v>0</v>
      </c>
      <c r="M304" s="51">
        <f>IF(ISBLANK(E299),"",SUM(M299:M303))</f>
        <v>2</v>
      </c>
    </row>
    <row r="305" spans="1:13" ht="21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21" customHeight="1">
      <c r="A306" s="52"/>
      <c r="B306" s="5" t="s">
        <v>56</v>
      </c>
      <c r="C306" s="5" t="s">
        <v>57</v>
      </c>
      <c r="D306" s="3"/>
      <c r="E306" s="5"/>
      <c r="F306" s="5"/>
      <c r="G306" s="3"/>
      <c r="H306" s="5"/>
      <c r="I306" s="3" t="s">
        <v>55</v>
      </c>
      <c r="J306" s="3"/>
      <c r="K306" s="5"/>
      <c r="L306" s="5"/>
      <c r="M306" s="5"/>
    </row>
    <row r="307" spans="1:13" ht="21" customHeight="1" thickBot="1">
      <c r="A307" s="53"/>
      <c r="B307" s="54" t="str">
        <f>B291</f>
        <v>ESP 2</v>
      </c>
      <c r="C307" s="5" t="str">
        <f>F291</f>
        <v>ISR</v>
      </c>
      <c r="D307" s="5"/>
      <c r="E307" s="5"/>
      <c r="F307" s="5"/>
      <c r="G307" s="5"/>
      <c r="H307" s="5"/>
      <c r="I307" s="87" t="str">
        <f>IF(L304=2,B291,IF(M304=2,F291,IF(L304=5,IF(M304=5,"tasan",""),"")))</f>
        <v>ISR</v>
      </c>
      <c r="J307" s="87"/>
      <c r="K307" s="87"/>
      <c r="L307" s="87"/>
      <c r="M307" s="87"/>
    </row>
    <row r="308" spans="1:13" ht="21" customHeight="1">
      <c r="A308" s="55"/>
      <c r="B308" s="55"/>
      <c r="C308" s="55"/>
      <c r="D308" s="55"/>
      <c r="E308" s="55"/>
      <c r="F308" s="55"/>
      <c r="G308" s="55"/>
      <c r="H308" s="55"/>
      <c r="I308" s="56"/>
      <c r="J308" s="56"/>
      <c r="K308" s="56"/>
      <c r="L308" s="56"/>
      <c r="M308" s="56"/>
    </row>
    <row r="310" spans="1:13" ht="21" customHeight="1">
      <c r="A310" s="3">
        <f>1+A288</f>
        <v>15</v>
      </c>
      <c r="B310" s="4" t="s">
        <v>3</v>
      </c>
      <c r="C310" s="5"/>
      <c r="D310" s="5"/>
      <c r="E310" s="3"/>
      <c r="F310" s="6" t="s">
        <v>50</v>
      </c>
      <c r="G310" s="7"/>
      <c r="H310" s="8"/>
      <c r="I310" s="88">
        <v>43804</v>
      </c>
      <c r="J310" s="88"/>
      <c r="K310" s="88"/>
      <c r="L310" s="88"/>
      <c r="M310" s="88"/>
    </row>
    <row r="311" spans="1:13" ht="21" customHeight="1">
      <c r="A311" s="9"/>
      <c r="B311" s="9" t="s">
        <v>4</v>
      </c>
      <c r="C311" s="5"/>
      <c r="D311" s="5"/>
      <c r="E311" s="3"/>
      <c r="F311" s="6"/>
      <c r="G311" s="7"/>
      <c r="H311" s="8"/>
      <c r="I311" s="89" t="s">
        <v>58</v>
      </c>
      <c r="J311" s="89"/>
      <c r="K311" s="89"/>
      <c r="L311" s="89"/>
      <c r="M311" s="89"/>
    </row>
    <row r="312" spans="1:13" ht="21" customHeight="1">
      <c r="A312" s="3"/>
      <c r="B312" s="10"/>
      <c r="C312" s="5"/>
      <c r="D312" s="5"/>
      <c r="E312" s="5"/>
      <c r="F312" s="11"/>
      <c r="G312" s="5"/>
      <c r="H312" s="5"/>
      <c r="I312" s="5"/>
      <c r="J312" s="5"/>
      <c r="K312" s="5"/>
      <c r="L312" s="5"/>
      <c r="M312" s="5"/>
    </row>
    <row r="313" spans="1:13" ht="21" customHeight="1">
      <c r="A313" s="12" t="s">
        <v>51</v>
      </c>
      <c r="B313" s="90" t="s">
        <v>90</v>
      </c>
      <c r="C313" s="90"/>
      <c r="D313" s="13"/>
      <c r="E313" s="12" t="s">
        <v>51</v>
      </c>
      <c r="F313" s="14" t="s">
        <v>1</v>
      </c>
      <c r="G313" s="15"/>
      <c r="H313" s="15"/>
      <c r="I313" s="15"/>
      <c r="J313" s="15"/>
      <c r="K313" s="15"/>
      <c r="L313" s="15"/>
      <c r="M313" s="16"/>
    </row>
    <row r="314" spans="1:13" ht="21" customHeight="1">
      <c r="A314" s="17" t="s">
        <v>5</v>
      </c>
      <c r="B314" s="84" t="s">
        <v>111</v>
      </c>
      <c r="C314" s="84"/>
      <c r="D314" s="18"/>
      <c r="E314" s="19" t="s">
        <v>6</v>
      </c>
      <c r="F314" s="85" t="s">
        <v>126</v>
      </c>
      <c r="G314" s="85"/>
      <c r="H314" s="85"/>
      <c r="I314" s="85"/>
      <c r="J314" s="85"/>
      <c r="K314" s="85"/>
      <c r="L314" s="85"/>
      <c r="M314" s="85"/>
    </row>
    <row r="315" spans="1:13" ht="21" customHeight="1">
      <c r="A315" s="20" t="s">
        <v>7</v>
      </c>
      <c r="B315" s="84" t="s">
        <v>112</v>
      </c>
      <c r="C315" s="84"/>
      <c r="D315" s="18"/>
      <c r="E315" s="21" t="s">
        <v>8</v>
      </c>
      <c r="F315" s="84" t="s">
        <v>45</v>
      </c>
      <c r="G315" s="84"/>
      <c r="H315" s="84"/>
      <c r="I315" s="84"/>
      <c r="J315" s="84"/>
      <c r="K315" s="84"/>
      <c r="L315" s="84"/>
      <c r="M315" s="84"/>
    </row>
    <row r="316" spans="1:13" ht="21" customHeight="1">
      <c r="A316" s="22" t="s">
        <v>52</v>
      </c>
      <c r="B316" s="23"/>
      <c r="C316" s="24"/>
      <c r="D316" s="25"/>
      <c r="E316" s="22" t="s">
        <v>52</v>
      </c>
      <c r="F316" s="23"/>
      <c r="G316" s="26"/>
      <c r="H316" s="26"/>
      <c r="I316" s="26"/>
      <c r="J316" s="26"/>
      <c r="K316" s="26"/>
      <c r="L316" s="26"/>
      <c r="M316" s="26"/>
    </row>
    <row r="317" spans="1:13" ht="21" customHeight="1">
      <c r="A317" s="27"/>
      <c r="B317" s="84"/>
      <c r="C317" s="84"/>
      <c r="D317" s="18"/>
      <c r="E317" s="28"/>
      <c r="F317" s="85"/>
      <c r="G317" s="85"/>
      <c r="H317" s="85"/>
      <c r="I317" s="85"/>
      <c r="J317" s="85"/>
      <c r="K317" s="85"/>
      <c r="L317" s="85"/>
      <c r="M317" s="85"/>
    </row>
    <row r="318" spans="1:13" ht="21" customHeight="1">
      <c r="A318" s="29"/>
      <c r="B318" s="84"/>
      <c r="C318" s="84"/>
      <c r="D318" s="18"/>
      <c r="E318" s="30"/>
      <c r="F318" s="84"/>
      <c r="G318" s="84"/>
      <c r="H318" s="84"/>
      <c r="I318" s="84"/>
      <c r="J318" s="84"/>
      <c r="K318" s="84"/>
      <c r="L318" s="84"/>
      <c r="M318" s="84"/>
    </row>
    <row r="319" spans="1:13" ht="21" customHeight="1">
      <c r="A319" s="5"/>
      <c r="B319" s="5"/>
      <c r="C319" s="5"/>
      <c r="D319" s="5"/>
      <c r="E319" s="11"/>
      <c r="F319" s="11"/>
      <c r="G319" s="11"/>
      <c r="H319" s="11"/>
      <c r="I319" s="5"/>
      <c r="J319" s="5"/>
      <c r="K319" s="5"/>
      <c r="L319" s="31"/>
      <c r="M319" s="3"/>
    </row>
    <row r="320" spans="1:13" ht="21" customHeight="1">
      <c r="A320" s="9" t="s">
        <v>53</v>
      </c>
      <c r="B320" s="5"/>
      <c r="C320" s="5"/>
      <c r="D320" s="5"/>
      <c r="E320" s="32" t="s">
        <v>9</v>
      </c>
      <c r="F320" s="32" t="s">
        <v>10</v>
      </c>
      <c r="G320" s="32" t="s">
        <v>11</v>
      </c>
      <c r="H320" s="32" t="s">
        <v>12</v>
      </c>
      <c r="I320" s="32" t="s">
        <v>13</v>
      </c>
      <c r="J320" s="86" t="s">
        <v>14</v>
      </c>
      <c r="K320" s="86"/>
      <c r="L320" s="32" t="s">
        <v>15</v>
      </c>
      <c r="M320" s="32" t="s">
        <v>16</v>
      </c>
    </row>
    <row r="321" spans="1:13" ht="21" customHeight="1">
      <c r="A321" s="33" t="s">
        <v>17</v>
      </c>
      <c r="B321" s="34" t="str">
        <f>IF(B314&gt;"",B314,"")</f>
        <v>LIMONOV Anton</v>
      </c>
      <c r="C321" s="34" t="str">
        <f>IF(F314&gt;"",F314,"")</f>
        <v>ANDERSSON Anton</v>
      </c>
      <c r="D321" s="34">
        <f>IF(D314&gt;"",D314&amp;" - "&amp;H314,"")</f>
      </c>
      <c r="E321" s="35">
        <v>7</v>
      </c>
      <c r="F321" s="35">
        <v>4</v>
      </c>
      <c r="G321" s="35">
        <v>7</v>
      </c>
      <c r="H321" s="35"/>
      <c r="I321" s="35"/>
      <c r="J321" s="36">
        <f>IF(ISBLANK(E321),"",COUNTIF(E321:I321,"&gt;=0"))</f>
        <v>3</v>
      </c>
      <c r="K321" s="37">
        <f>IF(ISBLANK(E321),"",(IF(LEFT(E321,1)="-",1,0)+IF(LEFT(F321,1)="-",1,0)+IF(LEFT(G321,1)="-",1,0)+IF(LEFT(H321,1)="-",1,0)+IF(LEFT(I321,1)="-",1,0)))</f>
        <v>0</v>
      </c>
      <c r="L321" s="38">
        <f aca="true" t="shared" si="14" ref="L321:M325">IF(J321=3,1,"")</f>
        <v>1</v>
      </c>
      <c r="M321" s="39">
        <f t="shared" si="14"/>
      </c>
    </row>
    <row r="322" spans="1:13" ht="21" customHeight="1">
      <c r="A322" s="33" t="s">
        <v>18</v>
      </c>
      <c r="B322" s="34" t="str">
        <f>IF(B315&gt;"",B315,"")</f>
        <v>LUSHNIKOV Volodymyr</v>
      </c>
      <c r="C322" s="34" t="str">
        <f>IF(F315&gt;"",F315,"")</f>
        <v>BARIUS Johan</v>
      </c>
      <c r="D322" s="34">
        <f>IF(D315&gt;"",D315&amp;" - "&amp;H315,"")</f>
      </c>
      <c r="E322" s="35">
        <v>9</v>
      </c>
      <c r="F322" s="35">
        <v>-8</v>
      </c>
      <c r="G322" s="35">
        <v>-8</v>
      </c>
      <c r="H322" s="35">
        <v>-13</v>
      </c>
      <c r="I322" s="35"/>
      <c r="J322" s="36">
        <f>IF(ISBLANK(E322),"",COUNTIF(E322:I322,"&gt;=0"))</f>
        <v>1</v>
      </c>
      <c r="K322" s="37">
        <f>IF(ISBLANK(E322),"",(IF(LEFT(E322,1)="-",1,0)+IF(LEFT(F322,1)="-",1,0)+IF(LEFT(G322,1)="-",1,0)+IF(LEFT(H322,1)="-",1,0)+IF(LEFT(I322,1)="-",1,0)))</f>
        <v>3</v>
      </c>
      <c r="L322" s="38">
        <f t="shared" si="14"/>
      </c>
      <c r="M322" s="39">
        <f t="shared" si="14"/>
        <v>1</v>
      </c>
    </row>
    <row r="323" spans="1:13" ht="21" customHeight="1">
      <c r="A323" s="40" t="s">
        <v>52</v>
      </c>
      <c r="B323" s="34">
        <f>IF(B317&gt;"",B317&amp;" / "&amp;B318,"")</f>
      </c>
      <c r="C323" s="34">
        <f>IF(F317&gt;"",F317&amp;" / "&amp;F318,"")</f>
      </c>
      <c r="D323" s="41"/>
      <c r="E323" s="42">
        <v>9</v>
      </c>
      <c r="F323" s="35">
        <v>11</v>
      </c>
      <c r="G323" s="35">
        <v>9</v>
      </c>
      <c r="H323" s="43"/>
      <c r="I323" s="43"/>
      <c r="J323" s="36">
        <f>IF(ISBLANK(E323),"",COUNTIF(E323:I323,"&gt;=0"))</f>
        <v>3</v>
      </c>
      <c r="K323" s="37">
        <f>IF(ISBLANK(E323),"",(IF(LEFT(E323,1)="-",1,0)+IF(LEFT(F323,1)="-",1,0)+IF(LEFT(G323,1)="-",1,0)+IF(LEFT(H323,1)="-",1,0)+IF(LEFT(I323,1)="-",1,0)))</f>
        <v>0</v>
      </c>
      <c r="L323" s="38">
        <f t="shared" si="14"/>
        <v>1</v>
      </c>
      <c r="M323" s="39">
        <f t="shared" si="14"/>
      </c>
    </row>
    <row r="324" spans="1:13" ht="21" customHeight="1">
      <c r="A324" s="33" t="s">
        <v>19</v>
      </c>
      <c r="B324" s="34" t="str">
        <f>IF(B314&gt;"",B314,"")</f>
        <v>LIMONOV Anton</v>
      </c>
      <c r="C324" s="34" t="str">
        <f>IF(F315&gt;"",F315,"")</f>
        <v>BARIUS Johan</v>
      </c>
      <c r="D324" s="44"/>
      <c r="E324" s="45"/>
      <c r="F324" s="46"/>
      <c r="G324" s="43"/>
      <c r="H324" s="35"/>
      <c r="I324" s="35"/>
      <c r="J324" s="36">
        <f>IF(ISBLANK(E324),"",COUNTIF(E324:I324,"&gt;=0"))</f>
      </c>
      <c r="K324" s="37">
        <f>IF(ISBLANK(E324),"",(IF(LEFT(E324,1)="-",1,0)+IF(LEFT(F324,1)="-",1,0)+IF(LEFT(G324,1)="-",1,0)+IF(LEFT(H324,1)="-",1,0)+IF(LEFT(I324,1)="-",1,0)))</f>
      </c>
      <c r="L324" s="38">
        <f t="shared" si="14"/>
      </c>
      <c r="M324" s="39">
        <f t="shared" si="14"/>
      </c>
    </row>
    <row r="325" spans="1:13" ht="21" customHeight="1" thickBot="1">
      <c r="A325" s="33" t="s">
        <v>20</v>
      </c>
      <c r="B325" s="34" t="str">
        <f>IF(B315&gt;"",B315,"")</f>
        <v>LUSHNIKOV Volodymyr</v>
      </c>
      <c r="C325" s="34" t="str">
        <f>IF(F314&gt;"",F314,"")</f>
        <v>ANDERSSON Anton</v>
      </c>
      <c r="D325" s="44"/>
      <c r="E325" s="42"/>
      <c r="F325" s="35"/>
      <c r="G325" s="35"/>
      <c r="H325" s="35"/>
      <c r="I325" s="35"/>
      <c r="J325" s="36">
        <f>IF(ISBLANK(E325),"",COUNTIF(E325:I325,"&gt;=0"))</f>
      </c>
      <c r="K325" s="37">
        <f>IF(ISBLANK(E325),"",(IF(LEFT(E325,1)="-",1,0)+IF(LEFT(F325,1)="-",1,0)+IF(LEFT(G325,1)="-",1,0)+IF(LEFT(H325,1)="-",1,0)+IF(LEFT(I325,1)="-",1,0)))</f>
      </c>
      <c r="L325" s="38">
        <f t="shared" si="14"/>
      </c>
      <c r="M325" s="39">
        <f t="shared" si="14"/>
      </c>
    </row>
    <row r="326" spans="1:13" ht="21" customHeight="1" thickBot="1">
      <c r="A326" s="5"/>
      <c r="B326" s="5"/>
      <c r="C326" s="5"/>
      <c r="D326" s="5"/>
      <c r="E326" s="5"/>
      <c r="F326" s="5"/>
      <c r="G326" s="5"/>
      <c r="H326" s="47" t="s">
        <v>54</v>
      </c>
      <c r="I326" s="48"/>
      <c r="J326" s="49">
        <f>IF(ISBLANK(B314),"",SUM(J321:J325))</f>
        <v>7</v>
      </c>
      <c r="K326" s="49">
        <f>IF(ISBLANK(F314),"",SUM(K321:K325))</f>
        <v>3</v>
      </c>
      <c r="L326" s="50">
        <f>IF(ISBLANK(E321),"",SUM(L321:L325))</f>
        <v>2</v>
      </c>
      <c r="M326" s="51">
        <f>IF(ISBLANK(E321),"",SUM(M321:M325))</f>
        <v>1</v>
      </c>
    </row>
    <row r="327" spans="1:13" ht="21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21" customHeight="1">
      <c r="A328" s="52"/>
      <c r="B328" s="5" t="s">
        <v>56</v>
      </c>
      <c r="C328" s="5" t="s">
        <v>57</v>
      </c>
      <c r="D328" s="3"/>
      <c r="E328" s="5"/>
      <c r="F328" s="5"/>
      <c r="G328" s="3"/>
      <c r="H328" s="5"/>
      <c r="I328" s="3" t="s">
        <v>55</v>
      </c>
      <c r="J328" s="3"/>
      <c r="K328" s="5"/>
      <c r="L328" s="5"/>
      <c r="M328" s="5"/>
    </row>
    <row r="329" spans="1:13" ht="21" customHeight="1" thickBot="1">
      <c r="A329" s="53"/>
      <c r="B329" s="54" t="str">
        <f>B313</f>
        <v>UKR 2</v>
      </c>
      <c r="C329" s="5" t="str">
        <f>F313</f>
        <v>SWE2</v>
      </c>
      <c r="D329" s="5"/>
      <c r="E329" s="5"/>
      <c r="F329" s="5"/>
      <c r="G329" s="5"/>
      <c r="H329" s="5"/>
      <c r="I329" s="87" t="str">
        <f>IF(L326=2,B313,IF(M326=2,F313,IF(L326=5,IF(M326=5,"tasan",""),"")))</f>
        <v>UKR 2</v>
      </c>
      <c r="J329" s="87"/>
      <c r="K329" s="87"/>
      <c r="L329" s="87"/>
      <c r="M329" s="87"/>
    </row>
    <row r="330" spans="1:13" ht="21" customHeight="1">
      <c r="A330" s="55"/>
      <c r="B330" s="55"/>
      <c r="C330" s="55"/>
      <c r="D330" s="55"/>
      <c r="E330" s="55"/>
      <c r="F330" s="55"/>
      <c r="G330" s="55"/>
      <c r="H330" s="55"/>
      <c r="I330" s="56"/>
      <c r="J330" s="56"/>
      <c r="K330" s="56"/>
      <c r="L330" s="56"/>
      <c r="M330" s="56"/>
    </row>
    <row r="332" spans="1:13" ht="21" customHeight="1">
      <c r="A332" s="3">
        <f>A310+1</f>
        <v>16</v>
      </c>
      <c r="B332" s="4" t="s">
        <v>3</v>
      </c>
      <c r="C332" s="5"/>
      <c r="D332" s="5"/>
      <c r="E332" s="3"/>
      <c r="F332" s="6" t="s">
        <v>50</v>
      </c>
      <c r="G332" s="7"/>
      <c r="H332" s="8"/>
      <c r="I332" s="88">
        <v>43804</v>
      </c>
      <c r="J332" s="88"/>
      <c r="K332" s="88"/>
      <c r="L332" s="88"/>
      <c r="M332" s="88"/>
    </row>
    <row r="333" spans="1:13" ht="21" customHeight="1">
      <c r="A333" s="9"/>
      <c r="B333" s="9" t="s">
        <v>4</v>
      </c>
      <c r="C333" s="5"/>
      <c r="D333" s="5"/>
      <c r="E333" s="3"/>
      <c r="F333" s="6"/>
      <c r="G333" s="7"/>
      <c r="H333" s="8"/>
      <c r="I333" s="89" t="s">
        <v>58</v>
      </c>
      <c r="J333" s="89"/>
      <c r="K333" s="89"/>
      <c r="L333" s="89"/>
      <c r="M333" s="89"/>
    </row>
    <row r="334" spans="1:13" ht="21" customHeight="1">
      <c r="A334" s="3"/>
      <c r="B334" s="10"/>
      <c r="C334" s="5"/>
      <c r="D334" s="5"/>
      <c r="E334" s="5"/>
      <c r="F334" s="11"/>
      <c r="G334" s="5"/>
      <c r="H334" s="5"/>
      <c r="I334" s="5"/>
      <c r="J334" s="5"/>
      <c r="K334" s="5"/>
      <c r="L334" s="5"/>
      <c r="M334" s="5"/>
    </row>
    <row r="335" spans="1:13" ht="21" customHeight="1">
      <c r="A335" s="12" t="s">
        <v>51</v>
      </c>
      <c r="B335" s="90" t="s">
        <v>92</v>
      </c>
      <c r="C335" s="90"/>
      <c r="D335" s="13"/>
      <c r="E335" s="12" t="s">
        <v>51</v>
      </c>
      <c r="F335" s="14" t="s">
        <v>22</v>
      </c>
      <c r="G335" s="15"/>
      <c r="H335" s="15"/>
      <c r="I335" s="15"/>
      <c r="J335" s="15"/>
      <c r="K335" s="15"/>
      <c r="L335" s="15"/>
      <c r="M335" s="16"/>
    </row>
    <row r="336" spans="1:13" ht="21" customHeight="1">
      <c r="A336" s="17" t="s">
        <v>5</v>
      </c>
      <c r="B336" s="84" t="s">
        <v>143</v>
      </c>
      <c r="C336" s="84"/>
      <c r="D336" s="18"/>
      <c r="E336" s="19" t="s">
        <v>6</v>
      </c>
      <c r="F336" s="85" t="s">
        <v>94</v>
      </c>
      <c r="G336" s="85"/>
      <c r="H336" s="85"/>
      <c r="I336" s="85"/>
      <c r="J336" s="85"/>
      <c r="K336" s="85"/>
      <c r="L336" s="85"/>
      <c r="M336" s="85"/>
    </row>
    <row r="337" spans="1:13" ht="21" customHeight="1">
      <c r="A337" s="20" t="s">
        <v>7</v>
      </c>
      <c r="B337" s="84" t="s">
        <v>144</v>
      </c>
      <c r="C337" s="84"/>
      <c r="D337" s="18"/>
      <c r="E337" s="21" t="s">
        <v>8</v>
      </c>
      <c r="F337" s="84" t="s">
        <v>93</v>
      </c>
      <c r="G337" s="84"/>
      <c r="H337" s="84"/>
      <c r="I337" s="84"/>
      <c r="J337" s="84"/>
      <c r="K337" s="84"/>
      <c r="L337" s="84"/>
      <c r="M337" s="84"/>
    </row>
    <row r="338" spans="1:13" ht="21" customHeight="1">
      <c r="A338" s="22" t="s">
        <v>52</v>
      </c>
      <c r="B338" s="23"/>
      <c r="C338" s="24"/>
      <c r="D338" s="25"/>
      <c r="E338" s="22" t="s">
        <v>52</v>
      </c>
      <c r="F338" s="23"/>
      <c r="G338" s="26"/>
      <c r="H338" s="26"/>
      <c r="I338" s="26"/>
      <c r="J338" s="26"/>
      <c r="K338" s="26"/>
      <c r="L338" s="26"/>
      <c r="M338" s="26"/>
    </row>
    <row r="339" spans="1:13" ht="21" customHeight="1">
      <c r="A339" s="27"/>
      <c r="B339" s="84"/>
      <c r="C339" s="84"/>
      <c r="D339" s="18"/>
      <c r="E339" s="28"/>
      <c r="F339" s="85"/>
      <c r="G339" s="85"/>
      <c r="H339" s="85"/>
      <c r="I339" s="85"/>
      <c r="J339" s="85"/>
      <c r="K339" s="85"/>
      <c r="L339" s="85"/>
      <c r="M339" s="85"/>
    </row>
    <row r="340" spans="1:13" ht="21" customHeight="1">
      <c r="A340" s="29"/>
      <c r="B340" s="84"/>
      <c r="C340" s="84"/>
      <c r="D340" s="18"/>
      <c r="E340" s="30"/>
      <c r="F340" s="84"/>
      <c r="G340" s="84"/>
      <c r="H340" s="84"/>
      <c r="I340" s="84"/>
      <c r="J340" s="84"/>
      <c r="K340" s="84"/>
      <c r="L340" s="84"/>
      <c r="M340" s="84"/>
    </row>
    <row r="341" spans="1:13" ht="21" customHeight="1">
      <c r="A341" s="5"/>
      <c r="B341" s="5"/>
      <c r="C341" s="5"/>
      <c r="D341" s="5"/>
      <c r="E341" s="11"/>
      <c r="F341" s="11"/>
      <c r="G341" s="11"/>
      <c r="H341" s="11"/>
      <c r="I341" s="5"/>
      <c r="J341" s="5"/>
      <c r="K341" s="5"/>
      <c r="L341" s="31"/>
      <c r="M341" s="3"/>
    </row>
    <row r="342" spans="1:13" ht="21" customHeight="1">
      <c r="A342" s="9" t="s">
        <v>53</v>
      </c>
      <c r="B342" s="5"/>
      <c r="C342" s="5"/>
      <c r="D342" s="5"/>
      <c r="E342" s="32" t="s">
        <v>9</v>
      </c>
      <c r="F342" s="32" t="s">
        <v>10</v>
      </c>
      <c r="G342" s="32" t="s">
        <v>11</v>
      </c>
      <c r="H342" s="32" t="s">
        <v>12</v>
      </c>
      <c r="I342" s="32" t="s">
        <v>13</v>
      </c>
      <c r="J342" s="86" t="s">
        <v>14</v>
      </c>
      <c r="K342" s="86"/>
      <c r="L342" s="32" t="s">
        <v>15</v>
      </c>
      <c r="M342" s="32" t="s">
        <v>16</v>
      </c>
    </row>
    <row r="343" spans="1:13" ht="21" customHeight="1">
      <c r="A343" s="33" t="s">
        <v>17</v>
      </c>
      <c r="B343" s="34" t="str">
        <f>IF(B336&gt;"",B336,"")</f>
        <v>KUNATS Heorhi</v>
      </c>
      <c r="C343" s="34" t="str">
        <f>IF(F336&gt;"",F336,"")</f>
        <v>KANAMITSU Koyo</v>
      </c>
      <c r="D343" s="34">
        <f>IF(D336&gt;"",D336&amp;" - "&amp;H336,"")</f>
      </c>
      <c r="E343" s="35">
        <v>-8</v>
      </c>
      <c r="F343" s="35">
        <v>7</v>
      </c>
      <c r="G343" s="35">
        <v>-8</v>
      </c>
      <c r="H343" s="35">
        <v>9</v>
      </c>
      <c r="I343" s="35">
        <v>-4</v>
      </c>
      <c r="J343" s="36">
        <f>IF(ISBLANK(E343),"",COUNTIF(E343:I343,"&gt;=0"))</f>
        <v>2</v>
      </c>
      <c r="K343" s="37">
        <f>IF(ISBLANK(E343),"",(IF(LEFT(E343,1)="-",1,0)+IF(LEFT(F343,1)="-",1,0)+IF(LEFT(G343,1)="-",1,0)+IF(LEFT(H343,1)="-",1,0)+IF(LEFT(I343,1)="-",1,0)))</f>
        <v>3</v>
      </c>
      <c r="L343" s="38">
        <f aca="true" t="shared" si="15" ref="L343:M347">IF(J343=3,1,"")</f>
      </c>
      <c r="M343" s="39">
        <f t="shared" si="15"/>
        <v>1</v>
      </c>
    </row>
    <row r="344" spans="1:13" ht="21" customHeight="1">
      <c r="A344" s="33" t="s">
        <v>18</v>
      </c>
      <c r="B344" s="34" t="str">
        <f>IF(B337&gt;"",B337,"")</f>
        <v>TSIAROKHIN Andrei</v>
      </c>
      <c r="C344" s="34" t="str">
        <f>IF(F337&gt;"",F337,"")</f>
        <v>YOSHIDA Kaito</v>
      </c>
      <c r="D344" s="34">
        <f>IF(D337&gt;"",D337&amp;" - "&amp;H337,"")</f>
      </c>
      <c r="E344" s="35">
        <v>-8</v>
      </c>
      <c r="F344" s="35">
        <v>-2</v>
      </c>
      <c r="G344" s="35">
        <v>-12</v>
      </c>
      <c r="H344" s="35"/>
      <c r="I344" s="35"/>
      <c r="J344" s="36">
        <f>IF(ISBLANK(E344),"",COUNTIF(E344:I344,"&gt;=0"))</f>
        <v>0</v>
      </c>
      <c r="K344" s="37">
        <f>IF(ISBLANK(E344),"",(IF(LEFT(E344,1)="-",1,0)+IF(LEFT(F344,1)="-",1,0)+IF(LEFT(G344,1)="-",1,0)+IF(LEFT(H344,1)="-",1,0)+IF(LEFT(I344,1)="-",1,0)))</f>
        <v>3</v>
      </c>
      <c r="L344" s="38">
        <f t="shared" si="15"/>
      </c>
      <c r="M344" s="39">
        <f t="shared" si="15"/>
        <v>1</v>
      </c>
    </row>
    <row r="345" spans="1:13" ht="21" customHeight="1">
      <c r="A345" s="40" t="s">
        <v>52</v>
      </c>
      <c r="B345" s="34">
        <f>IF(B339&gt;"",B339&amp;" / "&amp;B340,"")</f>
      </c>
      <c r="C345" s="34">
        <f>IF(F339&gt;"",F339&amp;" / "&amp;F340,"")</f>
      </c>
      <c r="D345" s="41"/>
      <c r="E345" s="42"/>
      <c r="F345" s="35"/>
      <c r="G345" s="35"/>
      <c r="H345" s="43"/>
      <c r="I345" s="43"/>
      <c r="J345" s="36">
        <f>IF(ISBLANK(E345),"",COUNTIF(E345:I345,"&gt;=0"))</f>
      </c>
      <c r="K345" s="37">
        <f>IF(ISBLANK(E345),"",(IF(LEFT(E345,1)="-",1,0)+IF(LEFT(F345,1)="-",1,0)+IF(LEFT(G345,1)="-",1,0)+IF(LEFT(H345,1)="-",1,0)+IF(LEFT(I345,1)="-",1,0)))</f>
      </c>
      <c r="L345" s="38">
        <f t="shared" si="15"/>
      </c>
      <c r="M345" s="39">
        <f t="shared" si="15"/>
      </c>
    </row>
    <row r="346" spans="1:13" ht="21" customHeight="1">
      <c r="A346" s="33" t="s">
        <v>19</v>
      </c>
      <c r="B346" s="34" t="str">
        <f>IF(B336&gt;"",B336,"")</f>
        <v>KUNATS Heorhi</v>
      </c>
      <c r="C346" s="34" t="str">
        <f>IF(F337&gt;"",F337,"")</f>
        <v>YOSHIDA Kaito</v>
      </c>
      <c r="D346" s="44"/>
      <c r="E346" s="45"/>
      <c r="F346" s="46"/>
      <c r="G346" s="43"/>
      <c r="H346" s="35"/>
      <c r="I346" s="35"/>
      <c r="J346" s="36">
        <f>IF(ISBLANK(E346),"",COUNTIF(E346:I346,"&gt;=0"))</f>
      </c>
      <c r="K346" s="37">
        <f>IF(ISBLANK(E346),"",(IF(LEFT(E346,1)="-",1,0)+IF(LEFT(F346,1)="-",1,0)+IF(LEFT(G346,1)="-",1,0)+IF(LEFT(H346,1)="-",1,0)+IF(LEFT(I346,1)="-",1,0)))</f>
      </c>
      <c r="L346" s="38">
        <f t="shared" si="15"/>
      </c>
      <c r="M346" s="39">
        <f t="shared" si="15"/>
      </c>
    </row>
    <row r="347" spans="1:13" ht="21" customHeight="1" thickBot="1">
      <c r="A347" s="33" t="s">
        <v>20</v>
      </c>
      <c r="B347" s="34" t="str">
        <f>IF(B337&gt;"",B337,"")</f>
        <v>TSIAROKHIN Andrei</v>
      </c>
      <c r="C347" s="34" t="str">
        <f>IF(F336&gt;"",F336,"")</f>
        <v>KANAMITSU Koyo</v>
      </c>
      <c r="D347" s="44"/>
      <c r="E347" s="42"/>
      <c r="F347" s="35"/>
      <c r="G347" s="35"/>
      <c r="H347" s="35"/>
      <c r="I347" s="35"/>
      <c r="J347" s="36">
        <f>IF(ISBLANK(E347),"",COUNTIF(E347:I347,"&gt;=0"))</f>
      </c>
      <c r="K347" s="37">
        <f>IF(ISBLANK(E347),"",(IF(LEFT(E347,1)="-",1,0)+IF(LEFT(F347,1)="-",1,0)+IF(LEFT(G347,1)="-",1,0)+IF(LEFT(H347,1)="-",1,0)+IF(LEFT(I347,1)="-",1,0)))</f>
      </c>
      <c r="L347" s="38">
        <f t="shared" si="15"/>
      </c>
      <c r="M347" s="39">
        <f t="shared" si="15"/>
      </c>
    </row>
    <row r="348" spans="1:13" ht="21" customHeight="1" thickBot="1">
      <c r="A348" s="5"/>
      <c r="B348" s="5"/>
      <c r="C348" s="5"/>
      <c r="D348" s="5"/>
      <c r="E348" s="5"/>
      <c r="F348" s="5"/>
      <c r="G348" s="5"/>
      <c r="H348" s="47" t="s">
        <v>54</v>
      </c>
      <c r="I348" s="48"/>
      <c r="J348" s="49">
        <f>IF(ISBLANK(B336),"",SUM(J343:J347))</f>
        <v>2</v>
      </c>
      <c r="K348" s="49">
        <f>IF(ISBLANK(F336),"",SUM(K343:K347))</f>
        <v>6</v>
      </c>
      <c r="L348" s="50">
        <f>IF(ISBLANK(E343),"",SUM(L343:L347))</f>
        <v>0</v>
      </c>
      <c r="M348" s="51">
        <f>IF(ISBLANK(E343),"",SUM(M343:M347))</f>
        <v>2</v>
      </c>
    </row>
    <row r="349" spans="1:13" ht="21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21" customHeight="1">
      <c r="A350" s="52"/>
      <c r="B350" s="5" t="s">
        <v>56</v>
      </c>
      <c r="C350" s="5" t="s">
        <v>57</v>
      </c>
      <c r="D350" s="3"/>
      <c r="E350" s="5"/>
      <c r="F350" s="5"/>
      <c r="G350" s="3"/>
      <c r="H350" s="5"/>
      <c r="I350" s="3" t="s">
        <v>55</v>
      </c>
      <c r="J350" s="3"/>
      <c r="K350" s="5"/>
      <c r="L350" s="5"/>
      <c r="M350" s="5"/>
    </row>
    <row r="351" spans="1:13" ht="21" customHeight="1" thickBot="1">
      <c r="A351" s="53"/>
      <c r="B351" s="54" t="str">
        <f>B335</f>
        <v>BLR 3</v>
      </c>
      <c r="C351" s="5" t="str">
        <f>F335</f>
        <v>JPN 1</v>
      </c>
      <c r="D351" s="5"/>
      <c r="E351" s="5"/>
      <c r="F351" s="5"/>
      <c r="G351" s="5"/>
      <c r="H351" s="5"/>
      <c r="I351" s="87" t="str">
        <f>IF(L348=2,B335,IF(M348=2,F335,IF(L348=5,IF(M348=5,"tasan",""),"")))</f>
        <v>JPN 1</v>
      </c>
      <c r="J351" s="87"/>
      <c r="K351" s="87"/>
      <c r="L351" s="87"/>
      <c r="M351" s="87"/>
    </row>
    <row r="352" spans="1:13" ht="21" customHeight="1">
      <c r="A352" s="55"/>
      <c r="B352" s="55"/>
      <c r="C352" s="55"/>
      <c r="D352" s="55"/>
      <c r="E352" s="55"/>
      <c r="F352" s="55"/>
      <c r="G352" s="55"/>
      <c r="H352" s="55"/>
      <c r="I352" s="56"/>
      <c r="J352" s="56"/>
      <c r="K352" s="56"/>
      <c r="L352" s="56"/>
      <c r="M352" s="56"/>
    </row>
  </sheetData>
  <sheetProtection selectLockedCells="1" selectUnlockedCells="1"/>
  <mergeCells count="209">
    <mergeCell ref="I24:M24"/>
    <mergeCell ref="I25:M25"/>
    <mergeCell ref="B27:C27"/>
    <mergeCell ref="B28:C28"/>
    <mergeCell ref="F28:M28"/>
    <mergeCell ref="B29:C29"/>
    <mergeCell ref="F29:M29"/>
    <mergeCell ref="B31:C31"/>
    <mergeCell ref="F31:M31"/>
    <mergeCell ref="B32:C32"/>
    <mergeCell ref="F32:M32"/>
    <mergeCell ref="J34:K34"/>
    <mergeCell ref="I43:M43"/>
    <mergeCell ref="I46:M46"/>
    <mergeCell ref="I47:M47"/>
    <mergeCell ref="B49:C49"/>
    <mergeCell ref="B50:C50"/>
    <mergeCell ref="F50:M50"/>
    <mergeCell ref="B51:C51"/>
    <mergeCell ref="F51:M51"/>
    <mergeCell ref="B53:C53"/>
    <mergeCell ref="F53:M53"/>
    <mergeCell ref="B54:C54"/>
    <mergeCell ref="F54:M54"/>
    <mergeCell ref="J56:K56"/>
    <mergeCell ref="I65:M65"/>
    <mergeCell ref="F76:M76"/>
    <mergeCell ref="J78:K78"/>
    <mergeCell ref="I87:M87"/>
    <mergeCell ref="I68:M68"/>
    <mergeCell ref="I69:M69"/>
    <mergeCell ref="B71:C71"/>
    <mergeCell ref="B72:C72"/>
    <mergeCell ref="F72:M72"/>
    <mergeCell ref="B73:C73"/>
    <mergeCell ref="F73:M73"/>
    <mergeCell ref="I112:M112"/>
    <mergeCell ref="I113:M113"/>
    <mergeCell ref="B115:C115"/>
    <mergeCell ref="B116:C116"/>
    <mergeCell ref="F116:M116"/>
    <mergeCell ref="B117:C117"/>
    <mergeCell ref="F117:M117"/>
    <mergeCell ref="B118:C118"/>
    <mergeCell ref="B119:C119"/>
    <mergeCell ref="F119:M119"/>
    <mergeCell ref="B120:C120"/>
    <mergeCell ref="F120:M120"/>
    <mergeCell ref="J122:K122"/>
    <mergeCell ref="I131:M131"/>
    <mergeCell ref="I134:M134"/>
    <mergeCell ref="I135:M135"/>
    <mergeCell ref="B137:C137"/>
    <mergeCell ref="B138:C138"/>
    <mergeCell ref="F138:M138"/>
    <mergeCell ref="B139:C139"/>
    <mergeCell ref="F139:M139"/>
    <mergeCell ref="B141:C141"/>
    <mergeCell ref="F141:M141"/>
    <mergeCell ref="B142:C142"/>
    <mergeCell ref="F142:M142"/>
    <mergeCell ref="F164:M164"/>
    <mergeCell ref="J144:K144"/>
    <mergeCell ref="I153:M153"/>
    <mergeCell ref="I156:M156"/>
    <mergeCell ref="I157:M157"/>
    <mergeCell ref="B159:C159"/>
    <mergeCell ref="B160:C160"/>
    <mergeCell ref="F160:M160"/>
    <mergeCell ref="I222:M222"/>
    <mergeCell ref="I223:M223"/>
    <mergeCell ref="B225:C225"/>
    <mergeCell ref="B226:C226"/>
    <mergeCell ref="F226:M226"/>
    <mergeCell ref="B185:C185"/>
    <mergeCell ref="F185:M185"/>
    <mergeCell ref="B186:C186"/>
    <mergeCell ref="F248:M248"/>
    <mergeCell ref="B227:C227"/>
    <mergeCell ref="F227:M227"/>
    <mergeCell ref="B229:C229"/>
    <mergeCell ref="F229:M229"/>
    <mergeCell ref="B230:C230"/>
    <mergeCell ref="F230:M230"/>
    <mergeCell ref="B251:C251"/>
    <mergeCell ref="F251:M251"/>
    <mergeCell ref="B252:C252"/>
    <mergeCell ref="F252:M252"/>
    <mergeCell ref="J232:K232"/>
    <mergeCell ref="I241:M241"/>
    <mergeCell ref="I244:M244"/>
    <mergeCell ref="I245:M245"/>
    <mergeCell ref="B247:C247"/>
    <mergeCell ref="B248:C248"/>
    <mergeCell ref="I288:M288"/>
    <mergeCell ref="I289:M289"/>
    <mergeCell ref="B291:C291"/>
    <mergeCell ref="B292:C292"/>
    <mergeCell ref="F292:M292"/>
    <mergeCell ref="B269:C269"/>
    <mergeCell ref="B270:C270"/>
    <mergeCell ref="F270:M270"/>
    <mergeCell ref="B293:C293"/>
    <mergeCell ref="F293:M293"/>
    <mergeCell ref="B295:C295"/>
    <mergeCell ref="F295:M295"/>
    <mergeCell ref="B296:C296"/>
    <mergeCell ref="F296:M296"/>
    <mergeCell ref="J298:K298"/>
    <mergeCell ref="I307:M307"/>
    <mergeCell ref="I310:M310"/>
    <mergeCell ref="I311:M311"/>
    <mergeCell ref="B313:C313"/>
    <mergeCell ref="B314:C314"/>
    <mergeCell ref="F314:M314"/>
    <mergeCell ref="B315:C315"/>
    <mergeCell ref="F315:M315"/>
    <mergeCell ref="B317:C317"/>
    <mergeCell ref="F317:M317"/>
    <mergeCell ref="B318:C318"/>
    <mergeCell ref="F318:M318"/>
    <mergeCell ref="I332:M332"/>
    <mergeCell ref="I333:M333"/>
    <mergeCell ref="B335:C335"/>
    <mergeCell ref="B336:C336"/>
    <mergeCell ref="F336:M336"/>
    <mergeCell ref="J320:K320"/>
    <mergeCell ref="I329:M329"/>
    <mergeCell ref="J342:K342"/>
    <mergeCell ref="I351:M351"/>
    <mergeCell ref="B337:C337"/>
    <mergeCell ref="F337:M337"/>
    <mergeCell ref="B339:C339"/>
    <mergeCell ref="F339:M339"/>
    <mergeCell ref="B340:C340"/>
    <mergeCell ref="F340:M340"/>
    <mergeCell ref="I2:M2"/>
    <mergeCell ref="I3:M3"/>
    <mergeCell ref="B5:C5"/>
    <mergeCell ref="B6:C6"/>
    <mergeCell ref="F6:M6"/>
    <mergeCell ref="B7:C7"/>
    <mergeCell ref="F7:M7"/>
    <mergeCell ref="F9:M9"/>
    <mergeCell ref="B10:C10"/>
    <mergeCell ref="F10:M10"/>
    <mergeCell ref="J12:K12"/>
    <mergeCell ref="I21:M21"/>
    <mergeCell ref="I90:M90"/>
    <mergeCell ref="B9:C9"/>
    <mergeCell ref="B75:C75"/>
    <mergeCell ref="F75:M75"/>
    <mergeCell ref="B76:C76"/>
    <mergeCell ref="I91:M91"/>
    <mergeCell ref="B93:C93"/>
    <mergeCell ref="B94:C94"/>
    <mergeCell ref="B95:C95"/>
    <mergeCell ref="F95:M95"/>
    <mergeCell ref="B183:C183"/>
    <mergeCell ref="F183:M183"/>
    <mergeCell ref="J166:K166"/>
    <mergeCell ref="I175:M175"/>
    <mergeCell ref="B161:C161"/>
    <mergeCell ref="B96:C96"/>
    <mergeCell ref="B97:C97"/>
    <mergeCell ref="F97:M97"/>
    <mergeCell ref="B98:C98"/>
    <mergeCell ref="F98:M98"/>
    <mergeCell ref="J100:K100"/>
    <mergeCell ref="I109:M109"/>
    <mergeCell ref="I178:M178"/>
    <mergeCell ref="I179:M179"/>
    <mergeCell ref="B181:C181"/>
    <mergeCell ref="B182:C182"/>
    <mergeCell ref="F182:M182"/>
    <mergeCell ref="F161:M161"/>
    <mergeCell ref="B163:C163"/>
    <mergeCell ref="F163:M163"/>
    <mergeCell ref="B164:C164"/>
    <mergeCell ref="F186:M186"/>
    <mergeCell ref="J188:K188"/>
    <mergeCell ref="I197:M197"/>
    <mergeCell ref="I200:M200"/>
    <mergeCell ref="I201:M201"/>
    <mergeCell ref="B203:C203"/>
    <mergeCell ref="B204:C204"/>
    <mergeCell ref="F204:M204"/>
    <mergeCell ref="B205:C205"/>
    <mergeCell ref="F205:M205"/>
    <mergeCell ref="B207:C207"/>
    <mergeCell ref="F207:M207"/>
    <mergeCell ref="B208:C208"/>
    <mergeCell ref="F208:M208"/>
    <mergeCell ref="J210:K210"/>
    <mergeCell ref="I219:M219"/>
    <mergeCell ref="I266:M266"/>
    <mergeCell ref="I267:M267"/>
    <mergeCell ref="J254:K254"/>
    <mergeCell ref="I263:M263"/>
    <mergeCell ref="B249:C249"/>
    <mergeCell ref="F249:M249"/>
    <mergeCell ref="J276:K276"/>
    <mergeCell ref="I285:M285"/>
    <mergeCell ref="B271:C271"/>
    <mergeCell ref="F271:M271"/>
    <mergeCell ref="B273:C273"/>
    <mergeCell ref="F273:M273"/>
    <mergeCell ref="B274:C274"/>
    <mergeCell ref="F274:M27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jouko.manni</dc:creator>
  <cp:keywords/>
  <dc:description/>
  <cp:lastModifiedBy>Esko</cp:lastModifiedBy>
  <cp:lastPrinted>2019-12-05T13:20:06Z</cp:lastPrinted>
  <dcterms:created xsi:type="dcterms:W3CDTF">2017-12-05T16:50:34Z</dcterms:created>
  <dcterms:modified xsi:type="dcterms:W3CDTF">2019-12-05T13:26:01Z</dcterms:modified>
  <cp:category/>
  <cp:version/>
  <cp:contentType/>
  <cp:contentStatus/>
</cp:coreProperties>
</file>