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tabRatio="656" activeTab="0"/>
  </bookViews>
  <sheets>
    <sheet name="Tulokset" sheetId="1" r:id="rId1"/>
    <sheet name="M-2200_JATKO" sheetId="2" r:id="rId2"/>
    <sheet name="M-2200-NP_JATKO" sheetId="3" r:id="rId3"/>
    <sheet name="MJO_JATKO" sheetId="4" r:id="rId4"/>
    <sheet name="MJO ottelut" sheetId="5" r:id="rId5"/>
    <sheet name="NJO poolit" sheetId="6" r:id="rId6"/>
    <sheet name="NJO ottelut" sheetId="7" r:id="rId7"/>
  </sheets>
  <definedNames/>
  <calcPr fullCalcOnLoad="1"/>
</workbook>
</file>

<file path=xl/sharedStrings.xml><?xml version="1.0" encoding="utf-8"?>
<sst xmlns="http://schemas.openxmlformats.org/spreadsheetml/2006/main" count="883" uniqueCount="299">
  <si>
    <t>M-2200</t>
  </si>
  <si>
    <t>RN</t>
  </si>
  <si>
    <t>Pooli A</t>
  </si>
  <si>
    <t>Seura</t>
  </si>
  <si>
    <t>Voitot</t>
  </si>
  <si>
    <t>Erät</t>
  </si>
  <si>
    <t>Pisteet</t>
  </si>
  <si>
    <t>Sija</t>
  </si>
  <si>
    <t>1</t>
  </si>
  <si>
    <t>Pulkkinen Jyri</t>
  </si>
  <si>
    <t>KuPTS</t>
  </si>
  <si>
    <t>2</t>
  </si>
  <si>
    <t>Khosravi Sam</t>
  </si>
  <si>
    <t>KoKa</t>
  </si>
  <si>
    <t>3</t>
  </si>
  <si>
    <t>Wega</t>
  </si>
  <si>
    <t>4</t>
  </si>
  <si>
    <t>1. erä</t>
  </si>
  <si>
    <t>2. erä</t>
  </si>
  <si>
    <t>3. erä</t>
  </si>
  <si>
    <t>4. erä</t>
  </si>
  <si>
    <t>5. erä</t>
  </si>
  <si>
    <t>Ottelu</t>
  </si>
  <si>
    <t>Tuomari</t>
  </si>
  <si>
    <t>1-3</t>
  </si>
  <si>
    <t>2-4</t>
  </si>
  <si>
    <t>1-4</t>
  </si>
  <si>
    <t>2-3</t>
  </si>
  <si>
    <t>1-2</t>
  </si>
  <si>
    <t>3-4</t>
  </si>
  <si>
    <t>Oinas Teemu</t>
  </si>
  <si>
    <t>OPT-86</t>
  </si>
  <si>
    <t>Söderberg Roger</t>
  </si>
  <si>
    <t>BF-78</t>
  </si>
  <si>
    <t>Punnonen Petter</t>
  </si>
  <si>
    <t>MBF</t>
  </si>
  <si>
    <t>Jokinen Janne</t>
  </si>
  <si>
    <t>PT 75</t>
  </si>
  <si>
    <t>Manni Jouko</t>
  </si>
  <si>
    <t>TuKa</t>
  </si>
  <si>
    <t>Hattunen Sami</t>
  </si>
  <si>
    <t>Kangas Juha</t>
  </si>
  <si>
    <t>TuPy</t>
  </si>
  <si>
    <t>Luo Yumo</t>
  </si>
  <si>
    <t>TIP-70</t>
  </si>
  <si>
    <t>Räsänen Aleksi</t>
  </si>
  <si>
    <t>PT Espoo</t>
  </si>
  <si>
    <t>Haarala Miko</t>
  </si>
  <si>
    <t>Saarinen Kari</t>
  </si>
  <si>
    <t>HUT</t>
  </si>
  <si>
    <t>Kirichenko Svetlana</t>
  </si>
  <si>
    <t>Hyttinen Aleksi</t>
  </si>
  <si>
    <t>Lappalainen Matti</t>
  </si>
  <si>
    <t>HP</t>
  </si>
  <si>
    <t>Hartikainen Iivari</t>
  </si>
  <si>
    <t>Anttila Riku</t>
  </si>
  <si>
    <t>Ruohonen Sami</t>
  </si>
  <si>
    <t>Virtanen Jarno</t>
  </si>
  <si>
    <t>Valasti Veeti</t>
  </si>
  <si>
    <t>Karhunen Esa</t>
  </si>
  <si>
    <t>LPTS</t>
  </si>
  <si>
    <t>Kärner Meelis</t>
  </si>
  <si>
    <t>Khosravi Joonatan</t>
  </si>
  <si>
    <t>Lehtonen Jarno</t>
  </si>
  <si>
    <t>Oksanen Jannika</t>
  </si>
  <si>
    <t>M-2200-NP</t>
  </si>
  <si>
    <t>Miettinen Esa/Mäkelä Jussi</t>
  </si>
  <si>
    <t>Penttilä Tomi/Kangas Juha</t>
  </si>
  <si>
    <t>HIK/TuPy</t>
  </si>
  <si>
    <t>Haarala Miko/Ikonen Lari</t>
  </si>
  <si>
    <t>KuPTS/LPTS</t>
  </si>
  <si>
    <t>Jokinen Antti/Virtanen Jarno</t>
  </si>
  <si>
    <t>Pihkala Arttu/Valasti Veeti</t>
  </si>
  <si>
    <t>Oinas Teemu/Juutinen Jaakko</t>
  </si>
  <si>
    <t>Pulkkinen Jyri/Hyttinen Aleksi</t>
  </si>
  <si>
    <t>Lahtinen Jorma/Söderström Henri</t>
  </si>
  <si>
    <t>LPTS/Star</t>
  </si>
  <si>
    <t>Pitkänen Toni/Hattunen Sami</t>
  </si>
  <si>
    <t>Khosravi Joonatan/Ojala Matias</t>
  </si>
  <si>
    <t>KoKa/PT Espoo</t>
  </si>
  <si>
    <t>3998</t>
  </si>
  <si>
    <t>Hartikainen Iivari/Pitkänen Tatu</t>
  </si>
  <si>
    <t>KuPTS/PT-Helsinki</t>
  </si>
  <si>
    <t>Nousiainen Jouni/Punnonen Petter</t>
  </si>
  <si>
    <t>Muinonen Julius/Kivelä Leo</t>
  </si>
  <si>
    <t>MJO</t>
  </si>
  <si>
    <t>KuPTS 2</t>
  </si>
  <si>
    <t>TIP-70 2</t>
  </si>
  <si>
    <t>PT Espoo 2</t>
  </si>
  <si>
    <t>NJO</t>
  </si>
  <si>
    <t>3475</t>
  </si>
  <si>
    <t>3460</t>
  </si>
  <si>
    <t>Por-83</t>
  </si>
  <si>
    <t>3455</t>
  </si>
  <si>
    <t>Joukkue &amp; A SM 2017</t>
  </si>
  <si>
    <t>Nimi</t>
  </si>
  <si>
    <t>Pihkala Arttu</t>
  </si>
  <si>
    <t>K2</t>
  </si>
  <si>
    <t>H2</t>
  </si>
  <si>
    <t>G1</t>
  </si>
  <si>
    <t>A1</t>
  </si>
  <si>
    <t>J1</t>
  </si>
  <si>
    <t>L2</t>
  </si>
  <si>
    <t>Nousiainen Jouni</t>
  </si>
  <si>
    <t>Lahtinen Jorma</t>
  </si>
  <si>
    <t>E2</t>
  </si>
  <si>
    <t>I1</t>
  </si>
  <si>
    <t>C1</t>
  </si>
  <si>
    <t>F1</t>
  </si>
  <si>
    <t>D2</t>
  </si>
  <si>
    <t>B2</t>
  </si>
  <si>
    <t>Jokinen Antti</t>
  </si>
  <si>
    <t>Miettinen Esa</t>
  </si>
  <si>
    <t>G2</t>
  </si>
  <si>
    <t>C2</t>
  </si>
  <si>
    <t>B1</t>
  </si>
  <si>
    <t>D1</t>
  </si>
  <si>
    <t>K1</t>
  </si>
  <si>
    <t>F2</t>
  </si>
  <si>
    <t>Johansson Teemu</t>
  </si>
  <si>
    <t>Mäkelä Jussi</t>
  </si>
  <si>
    <t>J2</t>
  </si>
  <si>
    <t>L1</t>
  </si>
  <si>
    <t>E1</t>
  </si>
  <si>
    <t>H1</t>
  </si>
  <si>
    <t>A2</t>
  </si>
  <si>
    <t>I2</t>
  </si>
  <si>
    <t>Ojala Matias</t>
  </si>
  <si>
    <t>7157</t>
  </si>
  <si>
    <t>6882</t>
  </si>
  <si>
    <t>6905</t>
  </si>
  <si>
    <t>7046</t>
  </si>
  <si>
    <t>PT-Helsinki/LPTS</t>
  </si>
  <si>
    <t>su 11:30 / 12:00</t>
  </si>
  <si>
    <t>su 13:00</t>
  </si>
  <si>
    <t>su 14:00</t>
  </si>
  <si>
    <t>su 15:00</t>
  </si>
  <si>
    <t>su 16:30</t>
  </si>
  <si>
    <t>su 10:00</t>
  </si>
  <si>
    <t>su 13:30</t>
  </si>
  <si>
    <t>su 15:30</t>
  </si>
  <si>
    <t>Pöytä 5&amp;6 / 9&amp;10</t>
  </si>
  <si>
    <t>su 12:30</t>
  </si>
  <si>
    <t>su 14:30</t>
  </si>
  <si>
    <t>su 16:00</t>
  </si>
  <si>
    <t>MN-2200</t>
  </si>
  <si>
    <t>16</t>
  </si>
  <si>
    <t>KILPAILU</t>
  </si>
  <si>
    <t>Joukkue &amp; A SM</t>
  </si>
  <si>
    <t>JÄRJESTÄJÄ</t>
  </si>
  <si>
    <t>LUOKKA</t>
  </si>
  <si>
    <t>Suomen Pöytätennisliitto ry - SPTL</t>
  </si>
  <si>
    <t>Päivämäärä</t>
  </si>
  <si>
    <t>Klo</t>
  </si>
  <si>
    <t>Koti</t>
  </si>
  <si>
    <t>Vieras</t>
  </si>
  <si>
    <t>A</t>
  </si>
  <si>
    <t>X</t>
  </si>
  <si>
    <t>B</t>
  </si>
  <si>
    <t>Y</t>
  </si>
  <si>
    <t>C</t>
  </si>
  <si>
    <t>Z</t>
  </si>
  <si>
    <t>Ottelut</t>
  </si>
  <si>
    <t xml:space="preserve">1. </t>
  </si>
  <si>
    <t>2.</t>
  </si>
  <si>
    <t xml:space="preserve">3. </t>
  </si>
  <si>
    <t xml:space="preserve">4. </t>
  </si>
  <si>
    <t xml:space="preserve">5. </t>
  </si>
  <si>
    <t>K</t>
  </si>
  <si>
    <t>V</t>
  </si>
  <si>
    <t>A-X</t>
  </si>
  <si>
    <t>B-Y</t>
  </si>
  <si>
    <t>C-Z</t>
  </si>
  <si>
    <t>A-Y</t>
  </si>
  <si>
    <t>B-X</t>
  </si>
  <si>
    <t>Tulos</t>
  </si>
  <si>
    <t>Allekirjoitukset</t>
  </si>
  <si>
    <t>Kotijoukkue</t>
  </si>
  <si>
    <t>Vierasjoukkue</t>
  </si>
  <si>
    <t>Voittaja</t>
  </si>
  <si>
    <t>Makrot Ctrl-q liimaa ilman muotoilua</t>
  </si>
  <si>
    <t>Suomen Pöytätennisliitto</t>
  </si>
  <si>
    <t>Ctrl-d tyhjentää datan (ei otsikkoa)</t>
  </si>
  <si>
    <t>Joukkuepöytäkirja</t>
  </si>
  <si>
    <t>2-pelaajan joukkueille</t>
  </si>
  <si>
    <t>PÄIVÄ</t>
  </si>
  <si>
    <t xml:space="preserve"> klo</t>
  </si>
  <si>
    <t>Joukkue ja pelaajanimet kokonaan</t>
  </si>
  <si>
    <t>Nelinpelin pelaajat</t>
  </si>
  <si>
    <t>Vain erien jäännöspisteet (-0 vaatii eteen tekstimuotoilupilkun ')</t>
  </si>
  <si>
    <t>OTTELUT</t>
  </si>
  <si>
    <t>Nelinp</t>
  </si>
  <si>
    <t>0</t>
  </si>
  <si>
    <t>3-1</t>
  </si>
  <si>
    <t>3-2</t>
  </si>
  <si>
    <t>3-0</t>
  </si>
  <si>
    <t>OTP-86</t>
  </si>
  <si>
    <t>Saarinen Kari/Rauli Franssila</t>
  </si>
  <si>
    <t>HUT/PT-Helsinki</t>
  </si>
  <si>
    <t>Koskinen Ari-Matti</t>
  </si>
  <si>
    <t>Laane Lauri</t>
  </si>
  <si>
    <t>Yumo Luo</t>
  </si>
  <si>
    <t>Rissanen Elli</t>
  </si>
  <si>
    <t>Yumo/Oksanen</t>
  </si>
  <si>
    <t>Rissanen/Heljälä</t>
  </si>
  <si>
    <t>Heljala Anni</t>
  </si>
  <si>
    <t>5</t>
  </si>
  <si>
    <t>Soine Toni</t>
  </si>
  <si>
    <t>Räsänen Mika</t>
  </si>
  <si>
    <t>6</t>
  </si>
  <si>
    <t>8</t>
  </si>
  <si>
    <t>Soine Samuli</t>
  </si>
  <si>
    <t>Lundström Tom</t>
  </si>
  <si>
    <t>Mustonen Aleksi</t>
  </si>
  <si>
    <t>Chau Dinh Huy</t>
  </si>
  <si>
    <t>Naumi Alex</t>
  </si>
  <si>
    <t>Autio Riku</t>
  </si>
  <si>
    <t>Flemming Veikka</t>
  </si>
  <si>
    <t>O´Connor Miika</t>
  </si>
  <si>
    <t>Tennilä Otto</t>
  </si>
  <si>
    <t>Valasti Pasi</t>
  </si>
  <si>
    <t>9, 1, 4</t>
  </si>
  <si>
    <t>7</t>
  </si>
  <si>
    <t>4, 9, 9</t>
  </si>
  <si>
    <t>5, -8, 7, 6</t>
  </si>
  <si>
    <t>9</t>
  </si>
  <si>
    <t>4, -7, 9, 3</t>
  </si>
  <si>
    <t>9, -8, 7, 8</t>
  </si>
  <si>
    <t>14</t>
  </si>
  <si>
    <t>8, -8, -9, 8, 9</t>
  </si>
  <si>
    <t>5, -6, 8, -12, 8</t>
  </si>
  <si>
    <t>12</t>
  </si>
  <si>
    <t>-9, -12, 6, 4, 8</t>
  </si>
  <si>
    <t>32</t>
  </si>
  <si>
    <t>6, 2, -5, 1</t>
  </si>
  <si>
    <t>25</t>
  </si>
  <si>
    <t>8, 8, -7, 5</t>
  </si>
  <si>
    <t>17</t>
  </si>
  <si>
    <t>8, 6, 5</t>
  </si>
  <si>
    <t>30</t>
  </si>
  <si>
    <t>-4, 9, 10, 7</t>
  </si>
  <si>
    <t>23</t>
  </si>
  <si>
    <t>-6, 6, 10, 10</t>
  </si>
  <si>
    <t>20</t>
  </si>
  <si>
    <t>-9, -5, 10, 9, 4</t>
  </si>
  <si>
    <t>27</t>
  </si>
  <si>
    <t>7, -11, 10, 5</t>
  </si>
  <si>
    <t>22</t>
  </si>
  <si>
    <t>10, -6, -4, 7,9</t>
  </si>
  <si>
    <t>9, 4, 9</t>
  </si>
  <si>
    <t>8, 10, 7</t>
  </si>
  <si>
    <t>6, 1, 9</t>
  </si>
  <si>
    <t>-8</t>
  </si>
  <si>
    <t>13</t>
  </si>
  <si>
    <t>4, 7, -6, 6</t>
  </si>
  <si>
    <t>7, -11, -9, 7, 9</t>
  </si>
  <si>
    <t>10</t>
  </si>
  <si>
    <t>-7, -10, 5, 13, 8</t>
  </si>
  <si>
    <t>Titievskaja Alexandra</t>
  </si>
  <si>
    <t>7, 5, 8</t>
  </si>
  <si>
    <t>7, 5, 11</t>
  </si>
  <si>
    <t>3, 6, -5, 6</t>
  </si>
  <si>
    <t>5, -11, 5, 6</t>
  </si>
  <si>
    <t>10, 9, -5, 4</t>
  </si>
  <si>
    <t>2, 6, -8, 7</t>
  </si>
  <si>
    <t>-6, 10, 8, 11</t>
  </si>
  <si>
    <t>7, 6, -9, 6</t>
  </si>
  <si>
    <t>10, 8, 6</t>
  </si>
  <si>
    <t>-6, -7, 6, 6, 13</t>
  </si>
  <si>
    <t>9, 12, -8, -6, 5</t>
  </si>
  <si>
    <t>-8, -8, 11, 9, 9</t>
  </si>
  <si>
    <t>4, 7, 8</t>
  </si>
  <si>
    <t>6, 4, 9</t>
  </si>
  <si>
    <t>-8, 9, 7, 11</t>
  </si>
  <si>
    <t>-7, 7, 8, -9, 9</t>
  </si>
  <si>
    <t>7, 6, 6</t>
  </si>
  <si>
    <t>Jormananinen Jani</t>
  </si>
  <si>
    <t>-8, 7, 7, -5, 9</t>
  </si>
  <si>
    <t>5, 1, 4</t>
  </si>
  <si>
    <t>-5, 9, 3, -9, 5</t>
  </si>
  <si>
    <t>13, -9, -8, 8, 3</t>
  </si>
  <si>
    <t>6, 8, -11, -13, 8</t>
  </si>
  <si>
    <t>PT Espoo - TIP-70 2</t>
  </si>
  <si>
    <t>PT Espoo 2 - TIP-70</t>
  </si>
  <si>
    <t>KoKa - KuPTS 2</t>
  </si>
  <si>
    <t>LPTS - PT 75</t>
  </si>
  <si>
    <t>PT Espoo - TIP-70</t>
  </si>
  <si>
    <t>PT 75 - KoKa</t>
  </si>
  <si>
    <t>PT 75 - TIP-70</t>
  </si>
  <si>
    <t>TIP-70 - Por-83</t>
  </si>
  <si>
    <t>Por-83 - PT Espoo</t>
  </si>
  <si>
    <t>Jannika Oksanen</t>
  </si>
  <si>
    <t>Elli Rissanen</t>
  </si>
  <si>
    <t>Anni Heljala</t>
  </si>
  <si>
    <t>Alexandra Titievskaja</t>
  </si>
  <si>
    <t>Svetlana Kirichenko</t>
  </si>
  <si>
    <t>O´Connor Miikka</t>
  </si>
  <si>
    <t>29.10.2017</t>
  </si>
  <si>
    <t>klo 10:00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</si>
</sst>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hh:mm"/>
    <numFmt numFmtId="166" formatCode="0_)"/>
    <numFmt numFmtId="167" formatCode="dd\.mm\.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9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dashed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dashed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ashed">
        <color indexed="8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0" fillId="26" borderId="1" applyNumberFormat="0" applyFont="0" applyAlignment="0" applyProtection="0"/>
    <xf numFmtId="0" fontId="37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2" applyNumberFormat="0" applyAlignment="0" applyProtection="0"/>
    <xf numFmtId="0" fontId="40" fillId="0" borderId="3" applyNumberFormat="0" applyFill="0" applyAlignment="0" applyProtection="0"/>
    <xf numFmtId="0" fontId="41" fillId="30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1" borderId="2" applyNumberFormat="0" applyAlignment="0" applyProtection="0"/>
    <xf numFmtId="0" fontId="49" fillId="32" borderId="8" applyNumberFormat="0" applyAlignment="0" applyProtection="0"/>
    <xf numFmtId="0" fontId="50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321"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 applyProtection="1">
      <alignment horizontal="left"/>
      <protection/>
    </xf>
    <xf numFmtId="49" fontId="3" fillId="0" borderId="11" xfId="0" applyNumberFormat="1" applyFont="1" applyFill="1" applyBorder="1" applyAlignment="1" applyProtection="1">
      <alignment horizontal="left"/>
      <protection/>
    </xf>
    <xf numFmtId="49" fontId="3" fillId="0" borderId="12" xfId="0" applyNumberFormat="1" applyFont="1" applyFill="1" applyBorder="1" applyAlignment="1" applyProtection="1">
      <alignment horizontal="left"/>
      <protection/>
    </xf>
    <xf numFmtId="49" fontId="3" fillId="0" borderId="13" xfId="0" applyNumberFormat="1" applyFont="1" applyFill="1" applyBorder="1" applyAlignment="1" applyProtection="1">
      <alignment horizontal="left"/>
      <protection/>
    </xf>
    <xf numFmtId="49" fontId="2" fillId="0" borderId="14" xfId="0" applyNumberFormat="1" applyFont="1" applyFill="1" applyBorder="1" applyAlignment="1" applyProtection="1">
      <alignment horizontal="left"/>
      <protection/>
    </xf>
    <xf numFmtId="49" fontId="2" fillId="0" borderId="0" xfId="0" applyNumberFormat="1" applyFont="1" applyFill="1" applyBorder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left"/>
      <protection/>
    </xf>
    <xf numFmtId="49" fontId="4" fillId="0" borderId="15" xfId="0" applyNumberFormat="1" applyFont="1" applyFill="1" applyBorder="1" applyAlignment="1" applyProtection="1">
      <alignment horizontal="left"/>
      <protection/>
    </xf>
    <xf numFmtId="49" fontId="4" fillId="0" borderId="16" xfId="0" applyNumberFormat="1" applyFont="1" applyFill="1" applyBorder="1" applyAlignment="1" applyProtection="1">
      <alignment horizontal="left"/>
      <protection/>
    </xf>
    <xf numFmtId="49" fontId="4" fillId="0" borderId="17" xfId="0" applyNumberFormat="1" applyFont="1" applyFill="1" applyBorder="1" applyAlignment="1" applyProtection="1">
      <alignment horizontal="left"/>
      <protection/>
    </xf>
    <xf numFmtId="49" fontId="4" fillId="0" borderId="18" xfId="0" applyNumberFormat="1" applyFont="1" applyFill="1" applyBorder="1" applyAlignment="1" applyProtection="1">
      <alignment horizontal="left"/>
      <protection/>
    </xf>
    <xf numFmtId="49" fontId="4" fillId="0" borderId="19" xfId="0" applyNumberFormat="1" applyFont="1" applyFill="1" applyBorder="1" applyAlignment="1" applyProtection="1">
      <alignment horizontal="right"/>
      <protection/>
    </xf>
    <xf numFmtId="49" fontId="2" fillId="0" borderId="20" xfId="0" applyNumberFormat="1" applyFont="1" applyFill="1" applyBorder="1" applyAlignment="1" applyProtection="1">
      <alignment horizontal="left"/>
      <protection/>
    </xf>
    <xf numFmtId="49" fontId="2" fillId="0" borderId="21" xfId="0" applyNumberFormat="1" applyFont="1" applyFill="1" applyBorder="1" applyAlignment="1" applyProtection="1">
      <alignment horizontal="left"/>
      <protection/>
    </xf>
    <xf numFmtId="49" fontId="5" fillId="0" borderId="22" xfId="0" applyNumberFormat="1" applyFont="1" applyFill="1" applyBorder="1" applyAlignment="1" applyProtection="1">
      <alignment horizontal="left"/>
      <protection/>
    </xf>
    <xf numFmtId="49" fontId="5" fillId="0" borderId="14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49" fontId="5" fillId="0" borderId="23" xfId="0" applyNumberFormat="1" applyFont="1" applyFill="1" applyBorder="1" applyAlignment="1" applyProtection="1">
      <alignment horizontal="left"/>
      <protection/>
    </xf>
    <xf numFmtId="49" fontId="5" fillId="0" borderId="21" xfId="0" applyNumberFormat="1" applyFont="1" applyFill="1" applyBorder="1" applyAlignment="1" applyProtection="1">
      <alignment horizontal="left"/>
      <protection/>
    </xf>
    <xf numFmtId="49" fontId="5" fillId="0" borderId="20" xfId="0" applyNumberFormat="1" applyFont="1" applyFill="1" applyBorder="1" applyAlignment="1" applyProtection="1">
      <alignment horizontal="left"/>
      <protection/>
    </xf>
    <xf numFmtId="49" fontId="5" fillId="0" borderId="1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49" fontId="1" fillId="0" borderId="10" xfId="0" applyNumberFormat="1" applyFont="1" applyFill="1" applyBorder="1" applyAlignment="1" applyProtection="1">
      <alignment horizontal="left"/>
      <protection/>
    </xf>
    <xf numFmtId="49" fontId="3" fillId="0" borderId="12" xfId="0" applyNumberFormat="1" applyFont="1" applyFill="1" applyBorder="1" applyAlignment="1" applyProtection="1">
      <alignment horizontal="left"/>
      <protection/>
    </xf>
    <xf numFmtId="49" fontId="3" fillId="0" borderId="13" xfId="0" applyNumberFormat="1" applyFont="1" applyFill="1" applyBorder="1" applyAlignment="1" applyProtection="1">
      <alignment horizontal="left"/>
      <protection/>
    </xf>
    <xf numFmtId="49" fontId="1" fillId="0" borderId="14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8" fillId="0" borderId="0" xfId="0" applyNumberFormat="1" applyFont="1" applyFill="1" applyBorder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left"/>
      <protection/>
    </xf>
    <xf numFmtId="49" fontId="4" fillId="0" borderId="16" xfId="0" applyNumberFormat="1" applyFont="1" applyFill="1" applyBorder="1" applyAlignment="1" applyProtection="1">
      <alignment horizontal="left"/>
      <protection/>
    </xf>
    <xf numFmtId="49" fontId="4" fillId="0" borderId="17" xfId="0" applyNumberFormat="1" applyFont="1" applyFill="1" applyBorder="1" applyAlignment="1" applyProtection="1">
      <alignment horizontal="left"/>
      <protection/>
    </xf>
    <xf numFmtId="49" fontId="4" fillId="0" borderId="18" xfId="0" applyNumberFormat="1" applyFont="1" applyFill="1" applyBorder="1" applyAlignment="1" applyProtection="1">
      <alignment horizontal="left"/>
      <protection/>
    </xf>
    <xf numFmtId="49" fontId="4" fillId="0" borderId="19" xfId="0" applyNumberFormat="1" applyFont="1" applyFill="1" applyBorder="1" applyAlignment="1" applyProtection="1">
      <alignment horizontal="left"/>
      <protection/>
    </xf>
    <xf numFmtId="49" fontId="1" fillId="0" borderId="20" xfId="0" applyNumberFormat="1" applyFont="1" applyFill="1" applyBorder="1" applyAlignment="1" applyProtection="1">
      <alignment horizontal="left"/>
      <protection/>
    </xf>
    <xf numFmtId="49" fontId="1" fillId="0" borderId="21" xfId="0" applyNumberFormat="1" applyFont="1" applyFill="1" applyBorder="1" applyAlignment="1" applyProtection="1">
      <alignment horizontal="left"/>
      <protection/>
    </xf>
    <xf numFmtId="49" fontId="1" fillId="0" borderId="23" xfId="0" applyNumberFormat="1" applyFont="1" applyFill="1" applyBorder="1" applyAlignment="1" applyProtection="1">
      <alignment horizontal="left"/>
      <protection/>
    </xf>
    <xf numFmtId="49" fontId="1" fillId="0" borderId="22" xfId="0" applyNumberFormat="1" applyFont="1" applyFill="1" applyBorder="1" applyAlignment="1" applyProtection="1">
      <alignment horizontal="left"/>
      <protection/>
    </xf>
    <xf numFmtId="49" fontId="1" fillId="33" borderId="22" xfId="0" applyNumberFormat="1" applyFont="1" applyFill="1" applyBorder="1" applyAlignment="1" applyProtection="1">
      <alignment horizontal="left"/>
      <protection/>
    </xf>
    <xf numFmtId="49" fontId="0" fillId="0" borderId="24" xfId="0" applyNumberFormat="1" applyFont="1" applyFill="1" applyBorder="1" applyAlignment="1" applyProtection="1">
      <alignment horizontal="center"/>
      <protection/>
    </xf>
    <xf numFmtId="49" fontId="1" fillId="0" borderId="25" xfId="0" applyNumberFormat="1" applyFont="1" applyFill="1" applyBorder="1" applyAlignment="1" applyProtection="1">
      <alignment horizontal="center"/>
      <protection/>
    </xf>
    <xf numFmtId="49" fontId="1" fillId="0" borderId="24" xfId="0" applyNumberFormat="1" applyFont="1" applyFill="1" applyBorder="1" applyAlignment="1" applyProtection="1">
      <alignment horizontal="center"/>
      <protection/>
    </xf>
    <xf numFmtId="49" fontId="1" fillId="0" borderId="26" xfId="0" applyNumberFormat="1" applyFont="1" applyFill="1" applyBorder="1" applyAlignment="1" applyProtection="1">
      <alignment horizontal="center"/>
      <protection/>
    </xf>
    <xf numFmtId="49" fontId="1" fillId="0" borderId="27" xfId="0" applyNumberFormat="1" applyFont="1" applyFill="1" applyBorder="1" applyAlignment="1" applyProtection="1">
      <alignment horizontal="center"/>
      <protection/>
    </xf>
    <xf numFmtId="49" fontId="1" fillId="0" borderId="28" xfId="0" applyNumberFormat="1" applyFont="1" applyFill="1" applyBorder="1" applyAlignment="1" applyProtection="1">
      <alignment horizontal="left"/>
      <protection/>
    </xf>
    <xf numFmtId="49" fontId="1" fillId="0" borderId="25" xfId="0" applyNumberFormat="1" applyFont="1" applyFill="1" applyBorder="1" applyAlignment="1" applyProtection="1">
      <alignment horizontal="left"/>
      <protection/>
    </xf>
    <xf numFmtId="49" fontId="1" fillId="0" borderId="29" xfId="0" applyNumberFormat="1" applyFont="1" applyFill="1" applyBorder="1" applyAlignment="1" applyProtection="1">
      <alignment horizontal="left"/>
      <protection/>
    </xf>
    <xf numFmtId="0" fontId="0" fillId="0" borderId="22" xfId="0" applyBorder="1" applyAlignment="1">
      <alignment/>
    </xf>
    <xf numFmtId="49" fontId="1" fillId="0" borderId="23" xfId="0" applyNumberFormat="1" applyFont="1" applyFill="1" applyBorder="1" applyAlignment="1" applyProtection="1">
      <alignment horizontal="center"/>
      <protection/>
    </xf>
    <xf numFmtId="49" fontId="0" fillId="0" borderId="23" xfId="0" applyNumberFormat="1" applyFill="1" applyBorder="1" applyAlignment="1" applyProtection="1">
      <alignment horizontal="left"/>
      <protection/>
    </xf>
    <xf numFmtId="49" fontId="2" fillId="0" borderId="10" xfId="46" applyNumberFormat="1" applyFont="1" applyFill="1" applyBorder="1" applyAlignment="1" applyProtection="1">
      <alignment horizontal="left"/>
      <protection/>
    </xf>
    <xf numFmtId="49" fontId="3" fillId="0" borderId="12" xfId="46" applyNumberFormat="1" applyFont="1" applyFill="1" applyBorder="1" applyAlignment="1" applyProtection="1">
      <alignment horizontal="left"/>
      <protection/>
    </xf>
    <xf numFmtId="49" fontId="3" fillId="0" borderId="13" xfId="46" applyNumberFormat="1" applyFont="1" applyFill="1" applyBorder="1" applyAlignment="1" applyProtection="1">
      <alignment horizontal="left"/>
      <protection/>
    </xf>
    <xf numFmtId="49" fontId="2" fillId="0" borderId="14" xfId="46" applyNumberFormat="1" applyFont="1" applyFill="1" applyBorder="1" applyAlignment="1" applyProtection="1">
      <alignment horizontal="left"/>
      <protection/>
    </xf>
    <xf numFmtId="49" fontId="2" fillId="0" borderId="0" xfId="46" applyNumberFormat="1" applyFont="1" applyFill="1" applyBorder="1" applyAlignment="1" applyProtection="1">
      <alignment horizontal="left"/>
      <protection/>
    </xf>
    <xf numFmtId="49" fontId="4" fillId="0" borderId="0" xfId="46" applyNumberFormat="1" applyFont="1" applyFill="1" applyBorder="1" applyAlignment="1" applyProtection="1">
      <alignment horizontal="left"/>
      <protection/>
    </xf>
    <xf numFmtId="49" fontId="4" fillId="0" borderId="16" xfId="46" applyNumberFormat="1" applyFont="1" applyFill="1" applyBorder="1" applyAlignment="1" applyProtection="1">
      <alignment horizontal="left"/>
      <protection/>
    </xf>
    <xf numFmtId="49" fontId="4" fillId="0" borderId="18" xfId="46" applyNumberFormat="1" applyFont="1" applyFill="1" applyBorder="1" applyAlignment="1" applyProtection="1">
      <alignment horizontal="left"/>
      <protection/>
    </xf>
    <xf numFmtId="49" fontId="4" fillId="0" borderId="19" xfId="46" applyNumberFormat="1" applyFont="1" applyFill="1" applyBorder="1" applyAlignment="1" applyProtection="1">
      <alignment horizontal="left"/>
      <protection/>
    </xf>
    <xf numFmtId="49" fontId="2" fillId="0" borderId="20" xfId="46" applyNumberFormat="1" applyFont="1" applyFill="1" applyBorder="1" applyAlignment="1" applyProtection="1">
      <alignment horizontal="left"/>
      <protection/>
    </xf>
    <xf numFmtId="49" fontId="2" fillId="0" borderId="21" xfId="46" applyNumberFormat="1" applyFont="1" applyFill="1" applyBorder="1" applyAlignment="1" applyProtection="1">
      <alignment horizontal="left"/>
      <protection/>
    </xf>
    <xf numFmtId="49" fontId="2" fillId="0" borderId="23" xfId="46" applyNumberFormat="1" applyFont="1" applyFill="1" applyBorder="1" applyAlignment="1" applyProtection="1">
      <alignment horizontal="left"/>
      <protection/>
    </xf>
    <xf numFmtId="49" fontId="2" fillId="0" borderId="22" xfId="46" applyNumberFormat="1" applyFont="1" applyFill="1" applyBorder="1" applyAlignment="1" applyProtection="1">
      <alignment horizontal="left"/>
      <protection/>
    </xf>
    <xf numFmtId="49" fontId="2" fillId="33" borderId="22" xfId="46" applyNumberFormat="1" applyFont="1" applyFill="1" applyBorder="1" applyAlignment="1" applyProtection="1">
      <alignment horizontal="left"/>
      <protection/>
    </xf>
    <xf numFmtId="49" fontId="2" fillId="0" borderId="24" xfId="46" applyNumberFormat="1" applyFont="1" applyFill="1" applyBorder="1" applyAlignment="1" applyProtection="1">
      <alignment horizontal="center"/>
      <protection/>
    </xf>
    <xf numFmtId="49" fontId="2" fillId="0" borderId="25" xfId="46" applyNumberFormat="1" applyFont="1" applyFill="1" applyBorder="1" applyAlignment="1" applyProtection="1">
      <alignment horizontal="center"/>
      <protection/>
    </xf>
    <xf numFmtId="49" fontId="2" fillId="0" borderId="26" xfId="46" applyNumberFormat="1" applyFont="1" applyFill="1" applyBorder="1" applyAlignment="1" applyProtection="1">
      <alignment horizontal="center"/>
      <protection/>
    </xf>
    <xf numFmtId="49" fontId="2" fillId="0" borderId="27" xfId="46" applyNumberFormat="1" applyFont="1" applyFill="1" applyBorder="1" applyAlignment="1" applyProtection="1">
      <alignment horizontal="center"/>
      <protection/>
    </xf>
    <xf numFmtId="49" fontId="2" fillId="0" borderId="28" xfId="46" applyNumberFormat="1" applyFont="1" applyFill="1" applyBorder="1" applyAlignment="1" applyProtection="1">
      <alignment horizontal="left"/>
      <protection/>
    </xf>
    <xf numFmtId="49" fontId="0" fillId="0" borderId="10" xfId="0" applyNumberFormat="1" applyFont="1" applyFill="1" applyBorder="1" applyAlignment="1" applyProtection="1">
      <alignment horizontal="left"/>
      <protection/>
    </xf>
    <xf numFmtId="49" fontId="0" fillId="0" borderId="14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49" fontId="8" fillId="0" borderId="0" xfId="0" applyNumberFormat="1" applyFont="1" applyFill="1" applyBorder="1" applyAlignment="1" applyProtection="1">
      <alignment horizontal="left"/>
      <protection/>
    </xf>
    <xf numFmtId="49" fontId="4" fillId="0" borderId="19" xfId="0" applyNumberFormat="1" applyFont="1" applyFill="1" applyBorder="1" applyAlignment="1" applyProtection="1">
      <alignment horizontal="left"/>
      <protection/>
    </xf>
    <xf numFmtId="49" fontId="0" fillId="0" borderId="20" xfId="0" applyNumberFormat="1" applyFont="1" applyFill="1" applyBorder="1" applyAlignment="1" applyProtection="1">
      <alignment horizontal="left"/>
      <protection/>
    </xf>
    <xf numFmtId="49" fontId="0" fillId="0" borderId="21" xfId="0" applyNumberFormat="1" applyFont="1" applyFill="1" applyBorder="1" applyAlignment="1" applyProtection="1">
      <alignment horizontal="left"/>
      <protection/>
    </xf>
    <xf numFmtId="49" fontId="0" fillId="0" borderId="23" xfId="0" applyNumberFormat="1" applyFont="1" applyFill="1" applyBorder="1" applyAlignment="1" applyProtection="1">
      <alignment horizontal="left"/>
      <protection/>
    </xf>
    <xf numFmtId="49" fontId="0" fillId="0" borderId="22" xfId="0" applyNumberFormat="1" applyFont="1" applyFill="1" applyBorder="1" applyAlignment="1" applyProtection="1">
      <alignment horizontal="left"/>
      <protection/>
    </xf>
    <xf numFmtId="49" fontId="0" fillId="33" borderId="22" xfId="0" applyNumberFormat="1" applyFont="1" applyFill="1" applyBorder="1" applyAlignment="1" applyProtection="1">
      <alignment horizontal="left"/>
      <protection/>
    </xf>
    <xf numFmtId="49" fontId="0" fillId="0" borderId="24" xfId="0" applyNumberForma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9" fillId="0" borderId="0" xfId="0" applyNumberFormat="1" applyFont="1" applyFill="1" applyBorder="1" applyAlignment="1" applyProtection="1">
      <alignment horizontal="left"/>
      <protection/>
    </xf>
    <xf numFmtId="49" fontId="0" fillId="0" borderId="25" xfId="0" applyNumberFormat="1" applyFont="1" applyFill="1" applyBorder="1" applyAlignment="1" applyProtection="1">
      <alignment horizontal="center"/>
      <protection/>
    </xf>
    <xf numFmtId="49" fontId="0" fillId="0" borderId="26" xfId="0" applyNumberFormat="1" applyFont="1" applyFill="1" applyBorder="1" applyAlignment="1" applyProtection="1">
      <alignment horizontal="center"/>
      <protection/>
    </xf>
    <xf numFmtId="49" fontId="0" fillId="0" borderId="0" xfId="0" applyNumberFormat="1" applyAlignment="1">
      <alignment/>
    </xf>
    <xf numFmtId="49" fontId="0" fillId="0" borderId="27" xfId="0" applyNumberFormat="1" applyFont="1" applyFill="1" applyBorder="1" applyAlignment="1" applyProtection="1">
      <alignment horizontal="center"/>
      <protection/>
    </xf>
    <xf numFmtId="49" fontId="7" fillId="0" borderId="14" xfId="0" applyNumberFormat="1" applyFont="1" applyFill="1" applyBorder="1" applyAlignment="1" applyProtection="1">
      <alignment horizontal="center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20" fontId="1" fillId="0" borderId="25" xfId="0" applyNumberFormat="1" applyFont="1" applyFill="1" applyBorder="1" applyAlignment="1" applyProtection="1">
      <alignment horizontal="center"/>
      <protection/>
    </xf>
    <xf numFmtId="20" fontId="1" fillId="0" borderId="26" xfId="0" applyNumberFormat="1" applyFont="1" applyFill="1" applyBorder="1" applyAlignment="1" applyProtection="1">
      <alignment horizontal="center"/>
      <protection/>
    </xf>
    <xf numFmtId="20" fontId="1" fillId="0" borderId="23" xfId="0" applyNumberFormat="1" applyFont="1" applyFill="1" applyBorder="1" applyAlignment="1" applyProtection="1">
      <alignment horizontal="center"/>
      <protection/>
    </xf>
    <xf numFmtId="49" fontId="47" fillId="0" borderId="14" xfId="0" applyNumberFormat="1" applyFont="1" applyFill="1" applyBorder="1" applyAlignment="1" applyProtection="1">
      <alignment horizontal="center"/>
      <protection/>
    </xf>
    <xf numFmtId="49" fontId="47" fillId="0" borderId="0" xfId="0" applyNumberFormat="1" applyFont="1" applyFill="1" applyBorder="1" applyAlignment="1" applyProtection="1">
      <alignment horizontal="center"/>
      <protection/>
    </xf>
    <xf numFmtId="49" fontId="1" fillId="0" borderId="24" xfId="0" applyNumberFormat="1" applyFont="1" applyFill="1" applyBorder="1" applyAlignment="1" applyProtection="1">
      <alignment horizontal="center"/>
      <protection/>
    </xf>
    <xf numFmtId="49" fontId="1" fillId="0" borderId="25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left"/>
      <protection/>
    </xf>
    <xf numFmtId="49" fontId="1" fillId="0" borderId="27" xfId="0" applyNumberFormat="1" applyFont="1" applyFill="1" applyBorder="1" applyAlignment="1" applyProtection="1">
      <alignment horizontal="center"/>
      <protection/>
    </xf>
    <xf numFmtId="49" fontId="1" fillId="0" borderId="26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10" fillId="0" borderId="14" xfId="46" applyNumberFormat="1" applyFont="1" applyFill="1" applyBorder="1" applyAlignment="1" applyProtection="1">
      <alignment horizontal="center"/>
      <protection/>
    </xf>
    <xf numFmtId="49" fontId="10" fillId="0" borderId="0" xfId="46" applyNumberFormat="1" applyFont="1" applyFill="1" applyBorder="1" applyAlignment="1" applyProtection="1">
      <alignment horizontal="center"/>
      <protection/>
    </xf>
    <xf numFmtId="0" fontId="47" fillId="0" borderId="0" xfId="0" applyFont="1" applyAlignment="1">
      <alignment/>
    </xf>
    <xf numFmtId="0" fontId="11" fillId="0" borderId="30" xfId="45" applyFont="1" applyBorder="1" applyProtection="1">
      <alignment/>
      <protection/>
    </xf>
    <xf numFmtId="0" fontId="4" fillId="0" borderId="31" xfId="45" applyBorder="1">
      <alignment/>
      <protection/>
    </xf>
    <xf numFmtId="0" fontId="4" fillId="0" borderId="31" xfId="45" applyBorder="1" applyProtection="1">
      <alignment/>
      <protection/>
    </xf>
    <xf numFmtId="0" fontId="11" fillId="0" borderId="14" xfId="45" applyFont="1" applyBorder="1" applyProtection="1">
      <alignment/>
      <protection/>
    </xf>
    <xf numFmtId="0" fontId="8" fillId="0" borderId="0" xfId="45" applyFont="1" applyBorder="1">
      <alignment/>
      <protection/>
    </xf>
    <xf numFmtId="0" fontId="8" fillId="0" borderId="0" xfId="0" applyFont="1" applyBorder="1" applyAlignment="1">
      <alignment/>
    </xf>
    <xf numFmtId="0" fontId="4" fillId="0" borderId="0" xfId="45" applyBorder="1" applyProtection="1">
      <alignment/>
      <protection/>
    </xf>
    <xf numFmtId="0" fontId="4" fillId="0" borderId="14" xfId="45" applyBorder="1">
      <alignment/>
      <protection/>
    </xf>
    <xf numFmtId="0" fontId="11" fillId="0" borderId="0" xfId="45" applyFont="1" applyBorder="1" applyProtection="1">
      <alignment/>
      <protection/>
    </xf>
    <xf numFmtId="0" fontId="13" fillId="0" borderId="14" xfId="45" applyFont="1" applyBorder="1" applyProtection="1">
      <alignment/>
      <protection/>
    </xf>
    <xf numFmtId="0" fontId="5" fillId="0" borderId="0" xfId="0" applyFont="1" applyBorder="1" applyAlignment="1">
      <alignment/>
    </xf>
    <xf numFmtId="0" fontId="4" fillId="0" borderId="0" xfId="45" applyBorder="1">
      <alignment/>
      <protection/>
    </xf>
    <xf numFmtId="0" fontId="8" fillId="0" borderId="32" xfId="45" applyFont="1" applyFill="1" applyBorder="1" applyAlignment="1">
      <alignment horizontal="center"/>
      <protection/>
    </xf>
    <xf numFmtId="0" fontId="5" fillId="0" borderId="24" xfId="0" applyFont="1" applyBorder="1" applyAlignment="1">
      <alignment/>
    </xf>
    <xf numFmtId="0" fontId="4" fillId="0" borderId="0" xfId="45">
      <alignment/>
      <protection/>
    </xf>
    <xf numFmtId="0" fontId="14" fillId="0" borderId="0" xfId="45" applyFont="1" applyBorder="1" applyProtection="1">
      <alignment/>
      <protection/>
    </xf>
    <xf numFmtId="0" fontId="8" fillId="0" borderId="20" xfId="45" applyFont="1" applyBorder="1" applyAlignment="1">
      <alignment/>
      <protection/>
    </xf>
    <xf numFmtId="0" fontId="4" fillId="0" borderId="20" xfId="45" applyBorder="1" applyAlignment="1" applyProtection="1">
      <alignment/>
      <protection/>
    </xf>
    <xf numFmtId="0" fontId="4" fillId="0" borderId="20" xfId="45" applyBorder="1" applyAlignment="1">
      <alignment/>
      <protection/>
    </xf>
    <xf numFmtId="0" fontId="4" fillId="0" borderId="33" xfId="45" applyBorder="1" applyAlignment="1">
      <alignment/>
      <protection/>
    </xf>
    <xf numFmtId="2" fontId="15" fillId="0" borderId="34" xfId="45" applyNumberFormat="1" applyFont="1" applyFill="1" applyBorder="1" applyAlignment="1">
      <alignment horizontal="center" vertical="center"/>
      <protection/>
    </xf>
    <xf numFmtId="0" fontId="11" fillId="0" borderId="14" xfId="45" applyFont="1" applyFill="1" applyBorder="1" applyAlignment="1" applyProtection="1">
      <alignment horizontal="left" vertical="center" indent="2"/>
      <protection locked="0"/>
    </xf>
    <xf numFmtId="2" fontId="16" fillId="0" borderId="22" xfId="45" applyNumberFormat="1" applyFont="1" applyFill="1" applyBorder="1" applyAlignment="1">
      <alignment horizontal="center" vertical="center"/>
      <protection/>
    </xf>
    <xf numFmtId="2" fontId="15" fillId="0" borderId="24" xfId="45" applyNumberFormat="1" applyFont="1" applyFill="1" applyBorder="1" applyAlignment="1">
      <alignment horizontal="center"/>
      <protection/>
    </xf>
    <xf numFmtId="0" fontId="2" fillId="0" borderId="28" xfId="45" applyFont="1" applyFill="1" applyBorder="1" applyAlignment="1" applyProtection="1">
      <alignment/>
      <protection locked="0"/>
    </xf>
    <xf numFmtId="0" fontId="15" fillId="0" borderId="0" xfId="45" applyFont="1" applyFill="1" applyBorder="1" applyAlignment="1">
      <alignment horizontal="center"/>
      <protection/>
    </xf>
    <xf numFmtId="2" fontId="15" fillId="0" borderId="29" xfId="45" applyNumberFormat="1" applyFont="1" applyFill="1" applyBorder="1" applyAlignment="1">
      <alignment horizontal="center"/>
      <protection/>
    </xf>
    <xf numFmtId="0" fontId="15" fillId="0" borderId="25" xfId="45" applyFont="1" applyFill="1" applyBorder="1" applyAlignment="1">
      <alignment horizontal="center"/>
      <protection/>
    </xf>
    <xf numFmtId="0" fontId="15" fillId="0" borderId="22" xfId="45" applyFont="1" applyFill="1" applyBorder="1" applyAlignment="1">
      <alignment horizontal="center"/>
      <protection/>
    </xf>
    <xf numFmtId="0" fontId="4" fillId="0" borderId="14" xfId="45" applyBorder="1" applyProtection="1">
      <alignment/>
      <protection/>
    </xf>
    <xf numFmtId="0" fontId="17" fillId="0" borderId="0" xfId="45" applyFont="1" applyBorder="1" applyProtection="1">
      <alignment/>
      <protection/>
    </xf>
    <xf numFmtId="0" fontId="11" fillId="0" borderId="0" xfId="45" applyFont="1" applyBorder="1" applyAlignment="1" applyProtection="1">
      <alignment horizontal="left"/>
      <protection/>
    </xf>
    <xf numFmtId="0" fontId="4" fillId="0" borderId="35" xfId="45" applyBorder="1">
      <alignment/>
      <protection/>
    </xf>
    <xf numFmtId="0" fontId="10" fillId="0" borderId="14" xfId="45" applyFont="1" applyBorder="1" applyProtection="1">
      <alignment/>
      <protection/>
    </xf>
    <xf numFmtId="0" fontId="15" fillId="0" borderId="25" xfId="45" applyFont="1" applyBorder="1" applyAlignment="1" applyProtection="1">
      <alignment horizontal="center"/>
      <protection/>
    </xf>
    <xf numFmtId="0" fontId="15" fillId="0" borderId="36" xfId="45" applyFont="1" applyBorder="1" applyAlignment="1" applyProtection="1">
      <alignment horizontal="center"/>
      <protection/>
    </xf>
    <xf numFmtId="0" fontId="15" fillId="0" borderId="37" xfId="45" applyFont="1" applyBorder="1" applyAlignment="1">
      <alignment horizontal="center"/>
      <protection/>
    </xf>
    <xf numFmtId="0" fontId="2" fillId="0" borderId="22" xfId="45" applyNumberFormat="1" applyFont="1" applyBorder="1" applyProtection="1">
      <alignment/>
      <protection/>
    </xf>
    <xf numFmtId="0" fontId="2" fillId="0" borderId="38" xfId="45" applyNumberFormat="1" applyFont="1" applyBorder="1" applyProtection="1">
      <alignment/>
      <protection/>
    </xf>
    <xf numFmtId="166" fontId="2" fillId="34" borderId="37" xfId="45" applyNumberFormat="1" applyFont="1" applyFill="1" applyBorder="1" applyAlignment="1" applyProtection="1">
      <alignment horizontal="center"/>
      <protection locked="0"/>
    </xf>
    <xf numFmtId="0" fontId="2" fillId="0" borderId="39" xfId="0" applyFont="1" applyBorder="1" applyAlignment="1" applyProtection="1">
      <alignment horizontal="center"/>
      <protection/>
    </xf>
    <xf numFmtId="0" fontId="2" fillId="0" borderId="40" xfId="0" applyNumberFormat="1" applyFont="1" applyBorder="1" applyAlignment="1">
      <alignment horizontal="center"/>
    </xf>
    <xf numFmtId="0" fontId="10" fillId="0" borderId="40" xfId="45" applyFont="1" applyFill="1" applyBorder="1" applyAlignment="1" applyProtection="1">
      <alignment horizontal="center"/>
      <protection/>
    </xf>
    <xf numFmtId="0" fontId="15" fillId="0" borderId="22" xfId="45" applyFont="1" applyBorder="1" applyAlignment="1">
      <alignment horizontal="center"/>
      <protection/>
    </xf>
    <xf numFmtId="0" fontId="2" fillId="0" borderId="21" xfId="45" applyNumberFormat="1" applyFont="1" applyBorder="1" applyProtection="1">
      <alignment/>
      <protection/>
    </xf>
    <xf numFmtId="166" fontId="2" fillId="34" borderId="25" xfId="45" applyNumberFormat="1" applyFont="1" applyFill="1" applyBorder="1" applyAlignment="1" applyProtection="1">
      <alignment horizontal="center"/>
      <protection locked="0"/>
    </xf>
    <xf numFmtId="166" fontId="2" fillId="34" borderId="22" xfId="45" applyNumberFormat="1" applyFont="1" applyFill="1" applyBorder="1" applyAlignment="1" applyProtection="1">
      <alignment horizontal="center"/>
      <protection locked="0"/>
    </xf>
    <xf numFmtId="0" fontId="15" fillId="0" borderId="25" xfId="45" applyFont="1" applyBorder="1" applyAlignment="1">
      <alignment horizontal="center"/>
      <protection/>
    </xf>
    <xf numFmtId="0" fontId="2" fillId="0" borderId="23" xfId="45" applyNumberFormat="1" applyFont="1" applyBorder="1" applyProtection="1">
      <alignment/>
      <protection/>
    </xf>
    <xf numFmtId="166" fontId="2" fillId="34" borderId="41" xfId="45" applyNumberFormat="1" applyFont="1" applyFill="1" applyBorder="1" applyAlignment="1" applyProtection="1">
      <alignment horizontal="center"/>
      <protection locked="0"/>
    </xf>
    <xf numFmtId="0" fontId="15" fillId="0" borderId="42" xfId="45" applyFont="1" applyBorder="1" applyAlignment="1">
      <alignment horizontal="center"/>
      <protection/>
    </xf>
    <xf numFmtId="0" fontId="2" fillId="0" borderId="12" xfId="45" applyNumberFormat="1" applyFont="1" applyBorder="1" applyProtection="1">
      <alignment/>
      <protection/>
    </xf>
    <xf numFmtId="166" fontId="2" fillId="34" borderId="42" xfId="45" applyNumberFormat="1" applyFont="1" applyFill="1" applyBorder="1" applyAlignment="1" applyProtection="1">
      <alignment horizontal="center"/>
      <protection locked="0"/>
    </xf>
    <xf numFmtId="166" fontId="2" fillId="34" borderId="43" xfId="45" applyNumberFormat="1" applyFont="1" applyFill="1" applyBorder="1" applyAlignment="1" applyProtection="1">
      <alignment horizontal="center"/>
      <protection locked="0"/>
    </xf>
    <xf numFmtId="166" fontId="2" fillId="34" borderId="44" xfId="45" applyNumberFormat="1" applyFont="1" applyFill="1" applyBorder="1" applyAlignment="1" applyProtection="1">
      <alignment horizontal="center"/>
      <protection locked="0"/>
    </xf>
    <xf numFmtId="0" fontId="2" fillId="0" borderId="27" xfId="45" applyFont="1" applyFill="1" applyBorder="1" applyAlignment="1" applyProtection="1">
      <alignment horizontal="center"/>
      <protection/>
    </xf>
    <xf numFmtId="0" fontId="2" fillId="0" borderId="14" xfId="45" applyFont="1" applyBorder="1" applyProtection="1">
      <alignment/>
      <protection/>
    </xf>
    <xf numFmtId="0" fontId="4" fillId="0" borderId="35" xfId="45" applyBorder="1" applyProtection="1">
      <alignment/>
      <protection/>
    </xf>
    <xf numFmtId="0" fontId="8" fillId="0" borderId="14" xfId="45" applyFont="1" applyBorder="1" applyProtection="1">
      <alignment/>
      <protection/>
    </xf>
    <xf numFmtId="0" fontId="8" fillId="0" borderId="0" xfId="45" applyFont="1" applyBorder="1" applyProtection="1">
      <alignment/>
      <protection/>
    </xf>
    <xf numFmtId="0" fontId="2" fillId="0" borderId="0" xfId="45" applyFont="1" applyBorder="1">
      <alignment/>
      <protection/>
    </xf>
    <xf numFmtId="0" fontId="4" fillId="0" borderId="45" xfId="45" applyFill="1" applyBorder="1" applyProtection="1">
      <alignment/>
      <protection locked="0"/>
    </xf>
    <xf numFmtId="0" fontId="4" fillId="0" borderId="46" xfId="45" applyFill="1" applyBorder="1" applyProtection="1">
      <alignment/>
      <protection locked="0"/>
    </xf>
    <xf numFmtId="0" fontId="18" fillId="0" borderId="47" xfId="45" applyFont="1" applyFill="1" applyBorder="1" applyAlignment="1" applyProtection="1">
      <alignment horizontal="left" vertical="center" indent="2"/>
      <protection locked="0"/>
    </xf>
    <xf numFmtId="0" fontId="18" fillId="0" borderId="48" xfId="45" applyFont="1" applyFill="1" applyBorder="1" applyAlignment="1" applyProtection="1">
      <alignment horizontal="left" vertical="center" indent="2"/>
      <protection locked="0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49" xfId="0" applyBorder="1" applyAlignment="1">
      <alignment/>
    </xf>
    <xf numFmtId="0" fontId="11" fillId="0" borderId="50" xfId="0" applyFont="1" applyBorder="1" applyAlignment="1" applyProtection="1">
      <alignment/>
      <protection/>
    </xf>
    <xf numFmtId="0" fontId="0" fillId="0" borderId="50" xfId="0" applyBorder="1" applyAlignment="1">
      <alignment/>
    </xf>
    <xf numFmtId="0" fontId="0" fillId="0" borderId="50" xfId="0" applyBorder="1" applyAlignment="1" applyProtection="1">
      <alignment/>
      <protection/>
    </xf>
    <xf numFmtId="0" fontId="0" fillId="0" borderId="51" xfId="0" applyBorder="1" applyAlignment="1">
      <alignment/>
    </xf>
    <xf numFmtId="0" fontId="2" fillId="0" borderId="0" xfId="0" applyFont="1" applyAlignment="1">
      <alignment/>
    </xf>
    <xf numFmtId="0" fontId="0" fillId="0" borderId="52" xfId="0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8" fillId="0" borderId="29" xfId="0" applyFont="1" applyFill="1" applyBorder="1" applyAlignment="1" applyProtection="1">
      <alignment/>
      <protection/>
    </xf>
    <xf numFmtId="0" fontId="11" fillId="0" borderId="21" xfId="0" applyFont="1" applyFill="1" applyBorder="1" applyAlignment="1" applyProtection="1">
      <alignment/>
      <protection/>
    </xf>
    <xf numFmtId="0" fontId="0" fillId="0" borderId="53" xfId="0" applyBorder="1" applyAlignment="1">
      <alignment/>
    </xf>
    <xf numFmtId="0" fontId="13" fillId="0" borderId="0" xfId="0" applyFont="1" applyBorder="1" applyAlignment="1" applyProtection="1">
      <alignment/>
      <protection/>
    </xf>
    <xf numFmtId="0" fontId="11" fillId="0" borderId="0" xfId="0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0" fillId="0" borderId="21" xfId="0" applyFill="1" applyBorder="1" applyAlignment="1" applyProtection="1">
      <alignment/>
      <protection/>
    </xf>
    <xf numFmtId="0" fontId="2" fillId="0" borderId="21" xfId="0" applyFont="1" applyFill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/>
      <protection/>
    </xf>
    <xf numFmtId="0" fontId="0" fillId="0" borderId="54" xfId="0" applyBorder="1" applyAlignment="1">
      <alignment/>
    </xf>
    <xf numFmtId="2" fontId="2" fillId="0" borderId="55" xfId="0" applyNumberFormat="1" applyFont="1" applyFill="1" applyBorder="1" applyAlignment="1">
      <alignment horizontal="center" vertical="center"/>
    </xf>
    <xf numFmtId="0" fontId="11" fillId="0" borderId="44" xfId="0" applyFont="1" applyFill="1" applyBorder="1" applyAlignment="1" applyProtection="1">
      <alignment horizontal="left" vertical="center" indent="2"/>
      <protection locked="0"/>
    </xf>
    <xf numFmtId="0" fontId="2" fillId="0" borderId="22" xfId="0" applyFont="1" applyFill="1" applyBorder="1" applyAlignment="1">
      <alignment horizontal="center" vertical="center"/>
    </xf>
    <xf numFmtId="2" fontId="2" fillId="0" borderId="56" xfId="0" applyNumberFormat="1" applyFont="1" applyFill="1" applyBorder="1" applyAlignment="1">
      <alignment horizontal="center"/>
    </xf>
    <xf numFmtId="0" fontId="2" fillId="0" borderId="44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 horizontal="center"/>
    </xf>
    <xf numFmtId="2" fontId="2" fillId="0" borderId="57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2" fontId="2" fillId="0" borderId="58" xfId="0" applyNumberFormat="1" applyFont="1" applyFill="1" applyBorder="1" applyAlignment="1">
      <alignment horizontal="left"/>
    </xf>
    <xf numFmtId="2" fontId="0" fillId="0" borderId="0" xfId="0" applyNumberFormat="1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/>
      <protection locked="0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2" fontId="2" fillId="0" borderId="55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14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 horizontal="center"/>
      <protection/>
    </xf>
    <xf numFmtId="0" fontId="10" fillId="0" borderId="22" xfId="0" applyFont="1" applyBorder="1" applyAlignment="1" applyProtection="1">
      <alignment horizontal="center"/>
      <protection/>
    </xf>
    <xf numFmtId="0" fontId="10" fillId="0" borderId="59" xfId="0" applyFont="1" applyBorder="1" applyAlignment="1" applyProtection="1">
      <alignment horizontal="center"/>
      <protection/>
    </xf>
    <xf numFmtId="0" fontId="2" fillId="0" borderId="58" xfId="0" applyFont="1" applyBorder="1" applyAlignment="1">
      <alignment horizontal="center"/>
    </xf>
    <xf numFmtId="0" fontId="8" fillId="0" borderId="21" xfId="0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/>
      <protection/>
    </xf>
    <xf numFmtId="0" fontId="8" fillId="0" borderId="44" xfId="0" applyFont="1" applyBorder="1" applyAlignment="1" applyProtection="1">
      <alignment/>
      <protection/>
    </xf>
    <xf numFmtId="166" fontId="2" fillId="35" borderId="22" xfId="0" applyNumberFormat="1" applyFont="1" applyFill="1" applyBorder="1" applyAlignment="1" applyProtection="1">
      <alignment horizontal="center"/>
      <protection locked="0"/>
    </xf>
    <xf numFmtId="166" fontId="2" fillId="35" borderId="22" xfId="0" applyNumberFormat="1" applyFont="1" applyFill="1" applyBorder="1" applyAlignment="1" applyProtection="1" quotePrefix="1">
      <alignment horizontal="center"/>
      <protection locked="0"/>
    </xf>
    <xf numFmtId="0" fontId="2" fillId="0" borderId="26" xfId="0" applyFont="1" applyBorder="1" applyAlignment="1" applyProtection="1">
      <alignment horizontal="center"/>
      <protection/>
    </xf>
    <xf numFmtId="0" fontId="2" fillId="0" borderId="60" xfId="0" applyNumberFormat="1" applyFont="1" applyBorder="1" applyAlignment="1">
      <alignment horizontal="center"/>
    </xf>
    <xf numFmtId="0" fontId="10" fillId="0" borderId="61" xfId="0" applyFont="1" applyFill="1" applyBorder="1" applyAlignment="1" applyProtection="1">
      <alignment horizontal="center"/>
      <protection/>
    </xf>
    <xf numFmtId="0" fontId="10" fillId="0" borderId="62" xfId="0" applyFont="1" applyFill="1" applyBorder="1" applyAlignment="1" applyProtection="1">
      <alignment horizontal="center"/>
      <protection/>
    </xf>
    <xf numFmtId="166" fontId="2" fillId="35" borderId="25" xfId="0" applyNumberFormat="1" applyFont="1" applyFill="1" applyBorder="1" applyAlignment="1" applyProtection="1">
      <alignment horizontal="center"/>
      <protection locked="0"/>
    </xf>
    <xf numFmtId="0" fontId="9" fillId="0" borderId="63" xfId="0" applyFont="1" applyBorder="1" applyAlignment="1">
      <alignment horizontal="center"/>
    </xf>
    <xf numFmtId="0" fontId="8" fillId="0" borderId="64" xfId="0" applyNumberFormat="1" applyFont="1" applyBorder="1" applyAlignment="1" applyProtection="1">
      <alignment horizontal="left"/>
      <protection/>
    </xf>
    <xf numFmtId="0" fontId="8" fillId="0" borderId="21" xfId="0" applyNumberFormat="1" applyFont="1" applyBorder="1" applyAlignment="1" applyProtection="1">
      <alignment horizontal="left"/>
      <protection/>
    </xf>
    <xf numFmtId="0" fontId="0" fillId="0" borderId="23" xfId="0" applyNumberFormat="1" applyBorder="1" applyAlignment="1" applyProtection="1">
      <alignment horizontal="left"/>
      <protection/>
    </xf>
    <xf numFmtId="166" fontId="2" fillId="35" borderId="22" xfId="0" applyNumberFormat="1" applyFont="1" applyFill="1" applyBorder="1" applyAlignment="1" applyProtection="1">
      <alignment horizontal="center" vertical="center"/>
      <protection locked="0"/>
    </xf>
    <xf numFmtId="166" fontId="2" fillId="35" borderId="41" xfId="0" applyNumberFormat="1" applyFont="1" applyFill="1" applyBorder="1" applyAlignment="1" applyProtection="1">
      <alignment horizontal="center" vertical="center"/>
      <protection locked="0"/>
    </xf>
    <xf numFmtId="166" fontId="2" fillId="35" borderId="25" xfId="0" applyNumberFormat="1" applyFont="1" applyFill="1" applyBorder="1" applyAlignment="1" applyProtection="1">
      <alignment horizontal="center" vertical="center"/>
      <protection locked="0"/>
    </xf>
    <xf numFmtId="166" fontId="2" fillId="35" borderId="27" xfId="0" applyNumberFormat="1" applyFont="1" applyFill="1" applyBorder="1" applyAlignment="1" applyProtection="1">
      <alignment horizontal="center"/>
      <protection locked="0"/>
    </xf>
    <xf numFmtId="0" fontId="2" fillId="0" borderId="65" xfId="0" applyNumberFormat="1" applyFont="1" applyBorder="1" applyAlignment="1">
      <alignment horizontal="center"/>
    </xf>
    <xf numFmtId="0" fontId="10" fillId="0" borderId="29" xfId="0" applyFont="1" applyBorder="1" applyAlignment="1" applyProtection="1">
      <alignment/>
      <protection/>
    </xf>
    <xf numFmtId="0" fontId="0" fillId="0" borderId="21" xfId="0" applyBorder="1" applyAlignment="1">
      <alignment/>
    </xf>
    <xf numFmtId="0" fontId="11" fillId="0" borderId="66" xfId="0" applyFont="1" applyFill="1" applyBorder="1" applyAlignment="1" applyProtection="1">
      <alignment horizontal="center"/>
      <protection/>
    </xf>
    <xf numFmtId="0" fontId="11" fillId="0" borderId="67" xfId="0" applyFont="1" applyFill="1" applyBorder="1" applyAlignment="1" applyProtection="1">
      <alignment horizontal="center"/>
      <protection/>
    </xf>
    <xf numFmtId="0" fontId="11" fillId="36" borderId="68" xfId="0" applyFont="1" applyFill="1" applyBorder="1" applyAlignment="1" applyProtection="1">
      <alignment horizontal="center"/>
      <protection/>
    </xf>
    <xf numFmtId="0" fontId="11" fillId="36" borderId="69" xfId="0" applyFont="1" applyFill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0" fillId="0" borderId="56" xfId="0" applyBorder="1" applyAlignment="1">
      <alignment/>
    </xf>
    <xf numFmtId="0" fontId="0" fillId="0" borderId="70" xfId="0" applyFill="1" applyBorder="1" applyAlignment="1" applyProtection="1">
      <alignment/>
      <protection locked="0"/>
    </xf>
    <xf numFmtId="0" fontId="18" fillId="0" borderId="71" xfId="0" applyFont="1" applyFill="1" applyBorder="1" applyAlignment="1" applyProtection="1">
      <alignment horizontal="left" vertical="center" indent="2"/>
      <protection locked="0"/>
    </xf>
    <xf numFmtId="0" fontId="0" fillId="0" borderId="72" xfId="0" applyBorder="1" applyAlignment="1">
      <alignment/>
    </xf>
    <xf numFmtId="49" fontId="2" fillId="35" borderId="22" xfId="0" applyNumberFormat="1" applyFont="1" applyFill="1" applyBorder="1" applyAlignment="1" applyProtection="1">
      <alignment horizontal="center"/>
      <protection locked="0"/>
    </xf>
    <xf numFmtId="49" fontId="2" fillId="35" borderId="22" xfId="0" applyNumberFormat="1" applyFont="1" applyFill="1" applyBorder="1" applyAlignment="1" applyProtection="1" quotePrefix="1">
      <alignment horizontal="center"/>
      <protection locked="0"/>
    </xf>
    <xf numFmtId="49" fontId="2" fillId="35" borderId="25" xfId="0" applyNumberFormat="1" applyFont="1" applyFill="1" applyBorder="1" applyAlignment="1" applyProtection="1">
      <alignment horizontal="center"/>
      <protection locked="0"/>
    </xf>
    <xf numFmtId="49" fontId="2" fillId="35" borderId="22" xfId="0" applyNumberFormat="1" applyFont="1" applyFill="1" applyBorder="1" applyAlignment="1" applyProtection="1">
      <alignment horizontal="center" vertical="center"/>
      <protection locked="0"/>
    </xf>
    <xf numFmtId="49" fontId="2" fillId="35" borderId="41" xfId="0" applyNumberFormat="1" applyFont="1" applyFill="1" applyBorder="1" applyAlignment="1" applyProtection="1">
      <alignment horizontal="center" vertical="center"/>
      <protection locked="0"/>
    </xf>
    <xf numFmtId="49" fontId="2" fillId="35" borderId="25" xfId="0" applyNumberFormat="1" applyFont="1" applyFill="1" applyBorder="1" applyAlignment="1" applyProtection="1">
      <alignment horizontal="center" vertical="center"/>
      <protection locked="0"/>
    </xf>
    <xf numFmtId="49" fontId="2" fillId="35" borderId="27" xfId="0" applyNumberFormat="1" applyFont="1" applyFill="1" applyBorder="1" applyAlignment="1" applyProtection="1">
      <alignment horizontal="center"/>
      <protection locked="0"/>
    </xf>
    <xf numFmtId="20" fontId="1" fillId="0" borderId="25" xfId="0" applyNumberFormat="1" applyFont="1" applyFill="1" applyBorder="1" applyAlignment="1" applyProtection="1" quotePrefix="1">
      <alignment horizontal="center"/>
      <protection/>
    </xf>
    <xf numFmtId="20" fontId="1" fillId="0" borderId="26" xfId="0" applyNumberFormat="1" applyFont="1" applyFill="1" applyBorder="1" applyAlignment="1" applyProtection="1" quotePrefix="1">
      <alignment horizontal="center"/>
      <protection/>
    </xf>
    <xf numFmtId="49" fontId="2" fillId="0" borderId="25" xfId="46" applyNumberFormat="1" applyFont="1" applyFill="1" applyBorder="1" applyAlignment="1" applyProtection="1" quotePrefix="1">
      <alignment horizontal="center"/>
      <protection/>
    </xf>
    <xf numFmtId="49" fontId="1" fillId="0" borderId="26" xfId="0" applyNumberFormat="1" applyFont="1" applyFill="1" applyBorder="1" applyAlignment="1" applyProtection="1" quotePrefix="1">
      <alignment horizontal="center"/>
      <protection/>
    </xf>
    <xf numFmtId="49" fontId="2" fillId="0" borderId="26" xfId="46" applyNumberFormat="1" applyFont="1" applyFill="1" applyBorder="1" applyAlignment="1" applyProtection="1" quotePrefix="1">
      <alignment horizontal="center"/>
      <protection/>
    </xf>
    <xf numFmtId="49" fontId="1" fillId="0" borderId="26" xfId="0" applyNumberFormat="1" applyFont="1" applyFill="1" applyBorder="1" applyAlignment="1" applyProtection="1" quotePrefix="1">
      <alignment horizontal="center"/>
      <protection/>
    </xf>
    <xf numFmtId="49" fontId="1" fillId="0" borderId="25" xfId="0" applyNumberFormat="1" applyFont="1" applyFill="1" applyBorder="1" applyAlignment="1" applyProtection="1" quotePrefix="1">
      <alignment horizontal="center"/>
      <protection/>
    </xf>
    <xf numFmtId="0" fontId="8" fillId="0" borderId="73" xfId="45" applyFont="1" applyFill="1" applyBorder="1" applyAlignment="1" applyProtection="1">
      <alignment horizontal="left" indent="1"/>
      <protection/>
    </xf>
    <xf numFmtId="0" fontId="8" fillId="0" borderId="74" xfId="45" applyFont="1" applyFill="1" applyBorder="1" applyAlignment="1" applyProtection="1">
      <alignment horizontal="left" indent="1"/>
      <protection/>
    </xf>
    <xf numFmtId="0" fontId="10" fillId="34" borderId="75" xfId="45" applyFont="1" applyFill="1" applyBorder="1" applyAlignment="1" applyProtection="1">
      <alignment horizontal="left" indent="2"/>
      <protection locked="0"/>
    </xf>
    <xf numFmtId="0" fontId="10" fillId="34" borderId="76" xfId="45" applyFont="1" applyFill="1" applyBorder="1" applyAlignment="1" applyProtection="1">
      <alignment horizontal="left" indent="2"/>
      <protection locked="0"/>
    </xf>
    <xf numFmtId="0" fontId="10" fillId="34" borderId="77" xfId="45" applyFont="1" applyFill="1" applyBorder="1" applyAlignment="1" applyProtection="1">
      <alignment horizontal="left" indent="2"/>
      <protection locked="0"/>
    </xf>
    <xf numFmtId="0" fontId="8" fillId="0" borderId="78" xfId="45" applyFont="1" applyFill="1" applyBorder="1" applyAlignment="1" applyProtection="1">
      <alignment horizontal="left" indent="1"/>
      <protection/>
    </xf>
    <xf numFmtId="0" fontId="8" fillId="0" borderId="44" xfId="45" applyFont="1" applyFill="1" applyBorder="1" applyAlignment="1" applyProtection="1">
      <alignment horizontal="left" indent="1"/>
      <protection/>
    </xf>
    <xf numFmtId="164" fontId="12" fillId="34" borderId="29" xfId="45" applyNumberFormat="1" applyFont="1" applyFill="1" applyBorder="1" applyAlignment="1" applyProtection="1">
      <alignment horizontal="left" indent="2"/>
      <protection/>
    </xf>
    <xf numFmtId="164" fontId="12" fillId="34" borderId="21" xfId="45" applyNumberFormat="1" applyFont="1" applyFill="1" applyBorder="1" applyAlignment="1" applyProtection="1">
      <alignment horizontal="left" indent="2"/>
      <protection/>
    </xf>
    <xf numFmtId="164" fontId="12" fillId="34" borderId="79" xfId="45" applyNumberFormat="1" applyFont="1" applyFill="1" applyBorder="1" applyAlignment="1" applyProtection="1">
      <alignment horizontal="left" indent="2"/>
      <protection/>
    </xf>
    <xf numFmtId="0" fontId="8" fillId="0" borderId="78" xfId="45" applyFont="1" applyBorder="1" applyAlignment="1">
      <alignment horizontal="center"/>
      <protection/>
    </xf>
    <xf numFmtId="0" fontId="8" fillId="0" borderId="44" xfId="45" applyFont="1" applyBorder="1" applyAlignment="1">
      <alignment horizontal="center"/>
      <protection/>
    </xf>
    <xf numFmtId="0" fontId="10" fillId="34" borderId="29" xfId="45" applyFont="1" applyFill="1" applyBorder="1" applyAlignment="1">
      <alignment horizontal="left" indent="2"/>
      <protection/>
    </xf>
    <xf numFmtId="0" fontId="10" fillId="34" borderId="21" xfId="45" applyFont="1" applyFill="1" applyBorder="1" applyAlignment="1">
      <alignment horizontal="left" indent="2"/>
      <protection/>
    </xf>
    <xf numFmtId="0" fontId="10" fillId="34" borderId="79" xfId="45" applyFont="1" applyFill="1" applyBorder="1" applyAlignment="1">
      <alignment horizontal="left" indent="2"/>
      <protection/>
    </xf>
    <xf numFmtId="0" fontId="8" fillId="0" borderId="80" xfId="45" applyFont="1" applyFill="1" applyBorder="1" applyAlignment="1" applyProtection="1">
      <alignment horizontal="left" indent="1"/>
      <protection/>
    </xf>
    <xf numFmtId="0" fontId="8" fillId="0" borderId="81" xfId="45" applyFont="1" applyFill="1" applyBorder="1" applyAlignment="1" applyProtection="1">
      <alignment horizontal="left" indent="1"/>
      <protection/>
    </xf>
    <xf numFmtId="164" fontId="12" fillId="34" borderId="82" xfId="45" applyNumberFormat="1" applyFont="1" applyFill="1" applyBorder="1" applyAlignment="1" applyProtection="1">
      <alignment horizontal="left" indent="2"/>
      <protection locked="0"/>
    </xf>
    <xf numFmtId="164" fontId="12" fillId="34" borderId="83" xfId="45" applyNumberFormat="1" applyFont="1" applyFill="1" applyBorder="1" applyAlignment="1" applyProtection="1">
      <alignment horizontal="left" indent="2"/>
      <protection locked="0"/>
    </xf>
    <xf numFmtId="164" fontId="12" fillId="34" borderId="81" xfId="45" applyNumberFormat="1" applyFont="1" applyFill="1" applyBorder="1" applyAlignment="1" applyProtection="1">
      <alignment horizontal="left" indent="2"/>
      <protection locked="0"/>
    </xf>
    <xf numFmtId="165" fontId="10" fillId="34" borderId="82" xfId="45" applyNumberFormat="1" applyFont="1" applyFill="1" applyBorder="1" applyAlignment="1">
      <alignment horizontal="left" indent="2"/>
      <protection/>
    </xf>
    <xf numFmtId="165" fontId="10" fillId="34" borderId="83" xfId="45" applyNumberFormat="1" applyFont="1" applyFill="1" applyBorder="1" applyAlignment="1">
      <alignment horizontal="left" indent="2"/>
      <protection/>
    </xf>
    <xf numFmtId="165" fontId="10" fillId="34" borderId="84" xfId="45" applyNumberFormat="1" applyFont="1" applyFill="1" applyBorder="1" applyAlignment="1">
      <alignment horizontal="left" indent="2"/>
      <protection/>
    </xf>
    <xf numFmtId="0" fontId="10" fillId="34" borderId="85" xfId="45" applyFont="1" applyFill="1" applyBorder="1" applyAlignment="1" applyProtection="1">
      <alignment horizontal="left" vertical="center" indent="2"/>
      <protection locked="0"/>
    </xf>
    <xf numFmtId="0" fontId="10" fillId="34" borderId="86" xfId="45" applyFont="1" applyFill="1" applyBorder="1" applyAlignment="1" applyProtection="1">
      <alignment horizontal="left" vertical="center" indent="2"/>
      <protection locked="0"/>
    </xf>
    <xf numFmtId="0" fontId="10" fillId="34" borderId="87" xfId="45" applyFont="1" applyFill="1" applyBorder="1" applyAlignment="1" applyProtection="1">
      <alignment horizontal="left" vertical="center" indent="2"/>
      <protection locked="0"/>
    </xf>
    <xf numFmtId="0" fontId="10" fillId="34" borderId="88" xfId="45" applyFont="1" applyFill="1" applyBorder="1" applyAlignment="1" applyProtection="1">
      <alignment horizontal="left" vertical="center" indent="2"/>
      <protection locked="0"/>
    </xf>
    <xf numFmtId="0" fontId="2" fillId="34" borderId="89" xfId="45" applyFont="1" applyFill="1" applyBorder="1" applyAlignment="1" applyProtection="1">
      <alignment horizontal="left" indent="2"/>
      <protection locked="0"/>
    </xf>
    <xf numFmtId="0" fontId="2" fillId="34" borderId="90" xfId="45" applyFont="1" applyFill="1" applyBorder="1" applyAlignment="1" applyProtection="1">
      <alignment horizontal="left" indent="2"/>
      <protection locked="0"/>
    </xf>
    <xf numFmtId="0" fontId="2" fillId="34" borderId="38" xfId="45" applyFont="1" applyFill="1" applyBorder="1" applyAlignment="1" applyProtection="1">
      <alignment horizontal="left" indent="2"/>
      <protection locked="0"/>
    </xf>
    <xf numFmtId="0" fontId="2" fillId="34" borderId="91" xfId="45" applyFont="1" applyFill="1" applyBorder="1" applyAlignment="1" applyProtection="1">
      <alignment horizontal="left" indent="2"/>
      <protection locked="0"/>
    </xf>
    <xf numFmtId="0" fontId="2" fillId="34" borderId="29" xfId="45" applyFont="1" applyFill="1" applyBorder="1" applyAlignment="1" applyProtection="1">
      <alignment horizontal="left" indent="2"/>
      <protection locked="0"/>
    </xf>
    <xf numFmtId="0" fontId="2" fillId="34" borderId="44" xfId="45" applyFont="1" applyFill="1" applyBorder="1" applyAlignment="1" applyProtection="1">
      <alignment horizontal="left" indent="2"/>
      <protection locked="0"/>
    </xf>
    <xf numFmtId="49" fontId="2" fillId="34" borderId="29" xfId="45" applyNumberFormat="1" applyFont="1" applyFill="1" applyBorder="1" applyAlignment="1" applyProtection="1">
      <alignment horizontal="left" indent="2"/>
      <protection locked="0"/>
    </xf>
    <xf numFmtId="49" fontId="2" fillId="34" borderId="21" xfId="45" applyNumberFormat="1" applyFont="1" applyFill="1" applyBorder="1" applyAlignment="1" applyProtection="1">
      <alignment horizontal="left" indent="2"/>
      <protection locked="0"/>
    </xf>
    <xf numFmtId="49" fontId="2" fillId="34" borderId="79" xfId="45" applyNumberFormat="1" applyFont="1" applyFill="1" applyBorder="1" applyAlignment="1" applyProtection="1">
      <alignment horizontal="left" indent="2"/>
      <protection locked="0"/>
    </xf>
    <xf numFmtId="0" fontId="9" fillId="0" borderId="85" xfId="45" applyFont="1" applyBorder="1" applyAlignment="1" applyProtection="1">
      <alignment horizontal="center"/>
      <protection/>
    </xf>
    <xf numFmtId="0" fontId="9" fillId="0" borderId="86" xfId="45" applyFont="1" applyBorder="1" applyAlignment="1" applyProtection="1">
      <alignment horizontal="center"/>
      <protection/>
    </xf>
    <xf numFmtId="0" fontId="10" fillId="0" borderId="29" xfId="45" applyFont="1" applyBorder="1" applyAlignment="1" applyProtection="1">
      <alignment horizontal="center"/>
      <protection/>
    </xf>
    <xf numFmtId="0" fontId="10" fillId="0" borderId="44" xfId="45" applyFont="1" applyBorder="1" applyAlignment="1" applyProtection="1">
      <alignment horizontal="center"/>
      <protection/>
    </xf>
    <xf numFmtId="0" fontId="18" fillId="37" borderId="18" xfId="0" applyFont="1" applyFill="1" applyBorder="1" applyAlignment="1" applyProtection="1">
      <alignment horizontal="center" vertical="center"/>
      <protection/>
    </xf>
    <xf numFmtId="0" fontId="18" fillId="37" borderId="92" xfId="0" applyFont="1" applyFill="1" applyBorder="1" applyAlignment="1" applyProtection="1">
      <alignment horizontal="center" vertical="center"/>
      <protection/>
    </xf>
    <xf numFmtId="0" fontId="10" fillId="35" borderId="21" xfId="0" applyFont="1" applyFill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62" xfId="0" applyFont="1" applyBorder="1" applyAlignment="1" applyProtection="1">
      <alignment horizontal="left"/>
      <protection locked="0"/>
    </xf>
    <xf numFmtId="0" fontId="10" fillId="35" borderId="21" xfId="0" applyFont="1" applyFill="1" applyBorder="1" applyAlignment="1" applyProtection="1">
      <alignment/>
      <protection locked="0"/>
    </xf>
    <xf numFmtId="0" fontId="10" fillId="35" borderId="62" xfId="0" applyFont="1" applyFill="1" applyBorder="1" applyAlignment="1" applyProtection="1">
      <alignment/>
      <protection locked="0"/>
    </xf>
    <xf numFmtId="167" fontId="10" fillId="35" borderId="21" xfId="0" applyNumberFormat="1" applyFont="1" applyFill="1" applyBorder="1" applyAlignment="1" applyProtection="1">
      <alignment horizontal="left"/>
      <protection locked="0"/>
    </xf>
    <xf numFmtId="167" fontId="2" fillId="0" borderId="21" xfId="0" applyNumberFormat="1" applyFont="1" applyBorder="1" applyAlignment="1" applyProtection="1">
      <alignment horizontal="left"/>
      <protection locked="0"/>
    </xf>
    <xf numFmtId="20" fontId="10" fillId="35" borderId="21" xfId="0" applyNumberFormat="1" applyFont="1" applyFill="1" applyBorder="1" applyAlignment="1" applyProtection="1">
      <alignment/>
      <protection locked="0"/>
    </xf>
    <xf numFmtId="0" fontId="10" fillId="35" borderId="29" xfId="0" applyFont="1" applyFill="1" applyBorder="1" applyAlignment="1" applyProtection="1">
      <alignment horizontal="left" vertical="center" indent="2"/>
      <protection locked="0"/>
    </xf>
    <xf numFmtId="0" fontId="2" fillId="35" borderId="44" xfId="0" applyFont="1" applyFill="1" applyBorder="1" applyAlignment="1" applyProtection="1">
      <alignment horizontal="left" vertical="center" indent="2"/>
      <protection locked="0"/>
    </xf>
    <xf numFmtId="0" fontId="2" fillId="0" borderId="21" xfId="0" applyFont="1" applyBorder="1" applyAlignment="1" applyProtection="1">
      <alignment horizontal="left" vertical="center" indent="2"/>
      <protection locked="0"/>
    </xf>
    <xf numFmtId="0" fontId="2" fillId="0" borderId="62" xfId="0" applyFont="1" applyBorder="1" applyAlignment="1" applyProtection="1">
      <alignment horizontal="left" vertical="center" indent="2"/>
      <protection locked="0"/>
    </xf>
    <xf numFmtId="0" fontId="2" fillId="35" borderId="29" xfId="0" applyFont="1" applyFill="1" applyBorder="1" applyAlignment="1" applyProtection="1">
      <alignment horizontal="left"/>
      <protection locked="0"/>
    </xf>
    <xf numFmtId="0" fontId="0" fillId="35" borderId="44" xfId="0" applyFill="1" applyBorder="1" applyAlignment="1" applyProtection="1">
      <alignment/>
      <protection locked="0"/>
    </xf>
    <xf numFmtId="0" fontId="2" fillId="0" borderId="21" xfId="0" applyFont="1" applyBorder="1" applyAlignment="1" applyProtection="1">
      <alignment/>
      <protection locked="0"/>
    </xf>
    <xf numFmtId="0" fontId="2" fillId="0" borderId="62" xfId="0" applyFont="1" applyBorder="1" applyAlignment="1" applyProtection="1">
      <alignment/>
      <protection locked="0"/>
    </xf>
    <xf numFmtId="0" fontId="9" fillId="0" borderId="29" xfId="0" applyFont="1" applyBorder="1" applyAlignment="1" applyProtection="1">
      <alignment horizontal="center"/>
      <protection/>
    </xf>
    <xf numFmtId="0" fontId="0" fillId="0" borderId="44" xfId="0" applyBorder="1" applyAlignment="1">
      <alignment horizontal="center"/>
    </xf>
    <xf numFmtId="0" fontId="18" fillId="36" borderId="93" xfId="0" applyFont="1" applyFill="1" applyBorder="1" applyAlignment="1" applyProtection="1">
      <alignment horizontal="left" vertical="center" indent="2"/>
      <protection/>
    </xf>
    <xf numFmtId="0" fontId="0" fillId="0" borderId="93" xfId="0" applyBorder="1" applyAlignment="1">
      <alignment horizontal="left" vertical="center" indent="2"/>
    </xf>
    <xf numFmtId="0" fontId="0" fillId="0" borderId="94" xfId="0" applyBorder="1" applyAlignment="1">
      <alignment horizontal="left" vertical="center" indent="2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Normaali 2" xfId="45"/>
    <cellStyle name="Normaali 3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</xdr:row>
      <xdr:rowOff>28575</xdr:rowOff>
    </xdr:from>
    <xdr:to>
      <xdr:col>2</xdr:col>
      <xdr:colOff>371475</xdr:colOff>
      <xdr:row>5</xdr:row>
      <xdr:rowOff>47625</xdr:rowOff>
    </xdr:to>
    <xdr:pic>
      <xdr:nvPicPr>
        <xdr:cNvPr id="1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191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25</xdr:row>
      <xdr:rowOff>28575</xdr:rowOff>
    </xdr:from>
    <xdr:to>
      <xdr:col>2</xdr:col>
      <xdr:colOff>371475</xdr:colOff>
      <xdr:row>28</xdr:row>
      <xdr:rowOff>47625</xdr:rowOff>
    </xdr:to>
    <xdr:pic>
      <xdr:nvPicPr>
        <xdr:cNvPr id="2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1625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48</xdr:row>
      <xdr:rowOff>28575</xdr:rowOff>
    </xdr:from>
    <xdr:to>
      <xdr:col>2</xdr:col>
      <xdr:colOff>371475</xdr:colOff>
      <xdr:row>51</xdr:row>
      <xdr:rowOff>47625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9060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71</xdr:row>
      <xdr:rowOff>28575</xdr:rowOff>
    </xdr:from>
    <xdr:to>
      <xdr:col>2</xdr:col>
      <xdr:colOff>371475</xdr:colOff>
      <xdr:row>74</xdr:row>
      <xdr:rowOff>47625</xdr:rowOff>
    </xdr:to>
    <xdr:pic>
      <xdr:nvPicPr>
        <xdr:cNvPr id="4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46494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94</xdr:row>
      <xdr:rowOff>28575</xdr:rowOff>
    </xdr:from>
    <xdr:to>
      <xdr:col>2</xdr:col>
      <xdr:colOff>371475</xdr:colOff>
      <xdr:row>97</xdr:row>
      <xdr:rowOff>47625</xdr:rowOff>
    </xdr:to>
    <xdr:pic>
      <xdr:nvPicPr>
        <xdr:cNvPr id="5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93929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117</xdr:row>
      <xdr:rowOff>28575</xdr:rowOff>
    </xdr:from>
    <xdr:to>
      <xdr:col>2</xdr:col>
      <xdr:colOff>371475</xdr:colOff>
      <xdr:row>120</xdr:row>
      <xdr:rowOff>47625</xdr:rowOff>
    </xdr:to>
    <xdr:pic>
      <xdr:nvPicPr>
        <xdr:cNvPr id="6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413635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140</xdr:row>
      <xdr:rowOff>28575</xdr:rowOff>
    </xdr:from>
    <xdr:to>
      <xdr:col>2</xdr:col>
      <xdr:colOff>371475</xdr:colOff>
      <xdr:row>143</xdr:row>
      <xdr:rowOff>47625</xdr:rowOff>
    </xdr:to>
    <xdr:pic>
      <xdr:nvPicPr>
        <xdr:cNvPr id="7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879800"/>
          <a:ext cx="6000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7109375" style="0" customWidth="1"/>
    <col min="3" max="3" width="28.7109375" style="0" bestFit="1" customWidth="1"/>
    <col min="4" max="4" width="20.140625" style="0" bestFit="1" customWidth="1"/>
    <col min="5" max="5" width="21.00390625" style="0" bestFit="1" customWidth="1"/>
    <col min="6" max="6" width="17.7109375" style="0" bestFit="1" customWidth="1"/>
    <col min="7" max="7" width="15.00390625" style="0" bestFit="1" customWidth="1"/>
  </cols>
  <sheetData>
    <row r="2" ht="15">
      <c r="B2" s="102" t="s">
        <v>0</v>
      </c>
    </row>
    <row r="3" spans="2:4" ht="15">
      <c r="B3">
        <v>1</v>
      </c>
      <c r="C3" t="s">
        <v>104</v>
      </c>
      <c r="D3" t="s">
        <v>60</v>
      </c>
    </row>
    <row r="4" spans="2:4" ht="15">
      <c r="B4">
        <v>2</v>
      </c>
      <c r="C4" t="s">
        <v>112</v>
      </c>
      <c r="D4" t="s">
        <v>44</v>
      </c>
    </row>
    <row r="5" spans="2:4" ht="15">
      <c r="B5">
        <v>3</v>
      </c>
      <c r="C5" t="s">
        <v>58</v>
      </c>
      <c r="D5" t="s">
        <v>46</v>
      </c>
    </row>
    <row r="6" spans="2:4" ht="15">
      <c r="B6">
        <v>3</v>
      </c>
      <c r="C6" t="s">
        <v>120</v>
      </c>
      <c r="D6" t="s">
        <v>44</v>
      </c>
    </row>
    <row r="8" ht="15">
      <c r="B8" s="102" t="s">
        <v>145</v>
      </c>
    </row>
    <row r="9" spans="2:4" ht="15">
      <c r="B9">
        <v>1</v>
      </c>
      <c r="C9" t="s">
        <v>77</v>
      </c>
      <c r="D9" t="s">
        <v>132</v>
      </c>
    </row>
    <row r="10" spans="2:4" ht="15">
      <c r="B10">
        <v>2</v>
      </c>
      <c r="C10" t="s">
        <v>66</v>
      </c>
      <c r="D10" t="s">
        <v>44</v>
      </c>
    </row>
    <row r="11" spans="2:4" ht="15">
      <c r="B11">
        <v>3</v>
      </c>
      <c r="C11" t="s">
        <v>72</v>
      </c>
      <c r="D11" t="s">
        <v>46</v>
      </c>
    </row>
    <row r="12" spans="2:4" ht="15">
      <c r="B12">
        <v>3</v>
      </c>
      <c r="C12" t="s">
        <v>71</v>
      </c>
      <c r="D12" t="s">
        <v>37</v>
      </c>
    </row>
    <row r="14" ht="15">
      <c r="B14" s="102" t="s">
        <v>89</v>
      </c>
    </row>
    <row r="15" spans="2:5" ht="15">
      <c r="B15">
        <v>1</v>
      </c>
      <c r="C15" t="s">
        <v>44</v>
      </c>
      <c r="D15" t="s">
        <v>291</v>
      </c>
      <c r="E15" t="s">
        <v>201</v>
      </c>
    </row>
    <row r="16" spans="2:5" ht="15">
      <c r="B16">
        <v>2</v>
      </c>
      <c r="C16" t="s">
        <v>92</v>
      </c>
      <c r="D16" t="s">
        <v>292</v>
      </c>
      <c r="E16" t="s">
        <v>293</v>
      </c>
    </row>
    <row r="17" spans="3:5" ht="15">
      <c r="C17" t="s">
        <v>46</v>
      </c>
      <c r="D17" t="s">
        <v>294</v>
      </c>
      <c r="E17" t="s">
        <v>295</v>
      </c>
    </row>
    <row r="19" ht="15">
      <c r="B19" s="102" t="s">
        <v>85</v>
      </c>
    </row>
    <row r="20" spans="2:6" ht="15">
      <c r="B20">
        <v>1</v>
      </c>
      <c r="C20" t="s">
        <v>44</v>
      </c>
      <c r="D20" t="s">
        <v>211</v>
      </c>
      <c r="E20" t="s">
        <v>212</v>
      </c>
      <c r="F20" t="s">
        <v>213</v>
      </c>
    </row>
    <row r="21" spans="2:6" ht="15">
      <c r="B21">
        <v>2</v>
      </c>
      <c r="C21" t="s">
        <v>37</v>
      </c>
      <c r="D21" t="s">
        <v>220</v>
      </c>
      <c r="E21" t="s">
        <v>219</v>
      </c>
      <c r="F21" t="s">
        <v>296</v>
      </c>
    </row>
    <row r="22" spans="2:7" ht="15">
      <c r="B22">
        <v>3</v>
      </c>
      <c r="C22" t="s">
        <v>46</v>
      </c>
      <c r="D22" t="s">
        <v>208</v>
      </c>
      <c r="E22" t="s">
        <v>207</v>
      </c>
      <c r="F22" t="s">
        <v>276</v>
      </c>
      <c r="G22" t="s">
        <v>214</v>
      </c>
    </row>
    <row r="23" spans="2:6" ht="15">
      <c r="B23">
        <v>3</v>
      </c>
      <c r="C23" t="s">
        <v>13</v>
      </c>
      <c r="D23" t="s">
        <v>217</v>
      </c>
      <c r="E23" t="s">
        <v>215</v>
      </c>
      <c r="F23" t="s">
        <v>216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0" customWidth="1"/>
    <col min="2" max="2" width="5.140625" style="0" customWidth="1"/>
    <col min="3" max="3" width="16.7109375" style="0" customWidth="1"/>
    <col min="4" max="4" width="9.140625" style="0" customWidth="1"/>
    <col min="5" max="5" width="12.7109375" style="0" customWidth="1"/>
    <col min="6" max="6" width="13.57421875" style="0" bestFit="1" customWidth="1"/>
    <col min="7" max="9" width="12.7109375" style="0" customWidth="1"/>
  </cols>
  <sheetData>
    <row r="1" ht="15.75" thickBot="1"/>
    <row r="2" spans="1:9" ht="18">
      <c r="A2" s="24"/>
      <c r="B2" s="2" t="s">
        <v>94</v>
      </c>
      <c r="C2" s="25"/>
      <c r="D2" s="25"/>
      <c r="E2" s="26"/>
      <c r="F2" s="27"/>
      <c r="G2" s="28"/>
      <c r="H2" s="28"/>
      <c r="I2" s="29"/>
    </row>
    <row r="3" spans="1:9" ht="15.75">
      <c r="A3" s="24"/>
      <c r="B3" s="8" t="s">
        <v>0</v>
      </c>
      <c r="C3" s="30"/>
      <c r="D3" s="30"/>
      <c r="E3" s="31"/>
      <c r="F3" s="27"/>
      <c r="G3" s="28"/>
      <c r="H3" s="28"/>
      <c r="I3" s="29"/>
    </row>
    <row r="4" spans="1:9" ht="16.5" thickBot="1">
      <c r="A4" s="24"/>
      <c r="B4" s="32" t="s">
        <v>297</v>
      </c>
      <c r="C4" s="33"/>
      <c r="D4" s="33"/>
      <c r="E4" s="34"/>
      <c r="F4" s="27"/>
      <c r="G4" s="28"/>
      <c r="H4" s="28"/>
      <c r="I4" s="29"/>
    </row>
    <row r="5" spans="1:9" ht="15">
      <c r="A5" s="35"/>
      <c r="B5" s="36"/>
      <c r="C5" s="36"/>
      <c r="D5" s="36"/>
      <c r="E5" s="37"/>
      <c r="F5" s="28"/>
      <c r="G5" s="28"/>
      <c r="H5" s="28"/>
      <c r="I5" s="29"/>
    </row>
    <row r="6" spans="1:9" ht="15">
      <c r="A6" s="38"/>
      <c r="B6" s="38" t="s">
        <v>1</v>
      </c>
      <c r="C6" s="38" t="s">
        <v>95</v>
      </c>
      <c r="D6" s="38" t="s">
        <v>3</v>
      </c>
      <c r="E6" s="87" t="s">
        <v>133</v>
      </c>
      <c r="F6" s="88" t="s">
        <v>134</v>
      </c>
      <c r="G6" s="88" t="s">
        <v>135</v>
      </c>
      <c r="H6" s="88" t="s">
        <v>136</v>
      </c>
      <c r="I6" s="88" t="s">
        <v>137</v>
      </c>
    </row>
    <row r="7" spans="1:9" ht="15">
      <c r="A7" s="39">
        <v>1</v>
      </c>
      <c r="B7" s="39">
        <v>2193</v>
      </c>
      <c r="C7" s="39" t="s">
        <v>96</v>
      </c>
      <c r="D7" s="39" t="s">
        <v>46</v>
      </c>
      <c r="E7" s="40" t="s">
        <v>11</v>
      </c>
      <c r="F7" s="28"/>
      <c r="G7" s="28"/>
      <c r="H7" s="28"/>
      <c r="I7" s="28"/>
    </row>
    <row r="8" spans="1:9" ht="15">
      <c r="A8" s="39">
        <v>2</v>
      </c>
      <c r="B8" s="39" t="s">
        <v>97</v>
      </c>
      <c r="C8" s="39" t="s">
        <v>62</v>
      </c>
      <c r="D8" s="39" t="s">
        <v>13</v>
      </c>
      <c r="E8" s="41" t="s">
        <v>227</v>
      </c>
      <c r="F8" s="94" t="s">
        <v>16</v>
      </c>
      <c r="G8" s="28"/>
      <c r="H8" s="28"/>
      <c r="I8" s="28"/>
    </row>
    <row r="9" spans="1:9" ht="15">
      <c r="A9" s="38">
        <v>3</v>
      </c>
      <c r="B9" s="38" t="s">
        <v>98</v>
      </c>
      <c r="C9" s="38" t="s">
        <v>55</v>
      </c>
      <c r="D9" s="38" t="s">
        <v>44</v>
      </c>
      <c r="E9" s="40" t="s">
        <v>16</v>
      </c>
      <c r="F9" s="95" t="s">
        <v>266</v>
      </c>
      <c r="G9" s="27"/>
      <c r="H9" s="28"/>
      <c r="I9" s="28"/>
    </row>
    <row r="10" spans="1:9" ht="15">
      <c r="A10" s="38">
        <v>4</v>
      </c>
      <c r="B10" s="38" t="s">
        <v>99</v>
      </c>
      <c r="C10" s="38" t="s">
        <v>51</v>
      </c>
      <c r="D10" s="38" t="s">
        <v>10</v>
      </c>
      <c r="E10" s="43" t="s">
        <v>224</v>
      </c>
      <c r="F10" s="96"/>
      <c r="G10" s="42" t="s">
        <v>209</v>
      </c>
      <c r="H10" s="28"/>
      <c r="I10" s="28"/>
    </row>
    <row r="11" spans="1:9" ht="15">
      <c r="A11" s="39">
        <v>5</v>
      </c>
      <c r="B11" s="39" t="s">
        <v>100</v>
      </c>
      <c r="C11" s="39" t="s">
        <v>9</v>
      </c>
      <c r="D11" s="39" t="s">
        <v>10</v>
      </c>
      <c r="E11" s="40" t="s">
        <v>209</v>
      </c>
      <c r="F11" s="96"/>
      <c r="G11" s="41" t="s">
        <v>271</v>
      </c>
      <c r="H11" s="27"/>
      <c r="I11" s="28"/>
    </row>
    <row r="12" spans="1:9" ht="15">
      <c r="A12" s="39">
        <v>6</v>
      </c>
      <c r="B12" s="39" t="s">
        <v>101</v>
      </c>
      <c r="C12" s="39" t="s">
        <v>58</v>
      </c>
      <c r="D12" s="39" t="s">
        <v>46</v>
      </c>
      <c r="E12" s="41" t="s">
        <v>230</v>
      </c>
      <c r="F12" s="97" t="s">
        <v>209</v>
      </c>
      <c r="G12" s="45"/>
      <c r="H12" s="27"/>
      <c r="I12" s="28"/>
    </row>
    <row r="13" spans="1:9" ht="15">
      <c r="A13" s="38">
        <v>7</v>
      </c>
      <c r="B13" s="38" t="s">
        <v>102</v>
      </c>
      <c r="C13" s="38" t="s">
        <v>64</v>
      </c>
      <c r="D13" s="38" t="s">
        <v>44</v>
      </c>
      <c r="E13" s="40" t="s">
        <v>222</v>
      </c>
      <c r="F13" s="98" t="s">
        <v>259</v>
      </c>
      <c r="G13" s="24"/>
      <c r="H13" s="27"/>
      <c r="I13" s="28"/>
    </row>
    <row r="14" spans="1:9" ht="15">
      <c r="A14" s="38">
        <v>8</v>
      </c>
      <c r="B14" s="38">
        <v>2127</v>
      </c>
      <c r="C14" s="38" t="s">
        <v>103</v>
      </c>
      <c r="D14" s="38" t="s">
        <v>10</v>
      </c>
      <c r="E14" s="43" t="s">
        <v>223</v>
      </c>
      <c r="F14" s="99"/>
      <c r="G14" s="24"/>
      <c r="H14" s="42" t="s">
        <v>225</v>
      </c>
      <c r="I14" s="28"/>
    </row>
    <row r="15" spans="1:9" ht="15">
      <c r="A15" s="36"/>
      <c r="B15" s="36"/>
      <c r="C15" s="36"/>
      <c r="D15" s="36"/>
      <c r="E15" s="28"/>
      <c r="F15" s="99"/>
      <c r="G15" s="24"/>
      <c r="H15" s="257" t="s">
        <v>279</v>
      </c>
      <c r="I15" s="27"/>
    </row>
    <row r="16" spans="1:9" ht="15">
      <c r="A16" s="39">
        <v>9</v>
      </c>
      <c r="B16" s="39">
        <v>2134</v>
      </c>
      <c r="C16" s="39" t="s">
        <v>104</v>
      </c>
      <c r="D16" s="39" t="s">
        <v>60</v>
      </c>
      <c r="E16" s="40" t="s">
        <v>225</v>
      </c>
      <c r="F16" s="99"/>
      <c r="G16" s="24"/>
      <c r="H16" s="45"/>
      <c r="I16" s="27"/>
    </row>
    <row r="17" spans="1:9" ht="15">
      <c r="A17" s="39">
        <v>10</v>
      </c>
      <c r="B17" s="39" t="s">
        <v>105</v>
      </c>
      <c r="C17" s="39" t="s">
        <v>45</v>
      </c>
      <c r="D17" s="39" t="s">
        <v>46</v>
      </c>
      <c r="E17" s="41" t="s">
        <v>226</v>
      </c>
      <c r="F17" s="94" t="s">
        <v>225</v>
      </c>
      <c r="G17" s="24"/>
      <c r="H17" s="45"/>
      <c r="I17" s="27"/>
    </row>
    <row r="18" spans="1:9" ht="15">
      <c r="A18" s="38">
        <v>11</v>
      </c>
      <c r="B18" s="38" t="s">
        <v>106</v>
      </c>
      <c r="C18" s="38" t="s">
        <v>56</v>
      </c>
      <c r="D18" s="38" t="s">
        <v>13</v>
      </c>
      <c r="E18" s="40" t="s">
        <v>231</v>
      </c>
      <c r="F18" s="95" t="s">
        <v>263</v>
      </c>
      <c r="G18" s="45"/>
      <c r="H18" s="45"/>
      <c r="I18" s="27"/>
    </row>
    <row r="19" spans="1:9" ht="15">
      <c r="A19" s="38">
        <v>12</v>
      </c>
      <c r="B19" s="38" t="s">
        <v>107</v>
      </c>
      <c r="C19" s="38" t="s">
        <v>36</v>
      </c>
      <c r="D19" s="38" t="s">
        <v>37</v>
      </c>
      <c r="E19" s="43" t="s">
        <v>232</v>
      </c>
      <c r="F19" s="96"/>
      <c r="G19" s="44" t="s">
        <v>225</v>
      </c>
      <c r="H19" s="45"/>
      <c r="I19" s="27"/>
    </row>
    <row r="20" spans="1:9" ht="15">
      <c r="A20" s="39">
        <v>13</v>
      </c>
      <c r="B20" s="39" t="s">
        <v>108</v>
      </c>
      <c r="C20" s="39" t="s">
        <v>47</v>
      </c>
      <c r="D20" s="39" t="s">
        <v>10</v>
      </c>
      <c r="E20" s="40" t="s">
        <v>228</v>
      </c>
      <c r="F20" s="96"/>
      <c r="G20" s="256" t="s">
        <v>274</v>
      </c>
      <c r="H20" s="24"/>
      <c r="I20" s="27"/>
    </row>
    <row r="21" spans="1:9" ht="15">
      <c r="A21" s="39">
        <v>14</v>
      </c>
      <c r="B21" s="39" t="s">
        <v>109</v>
      </c>
      <c r="C21" s="39" t="s">
        <v>41</v>
      </c>
      <c r="D21" s="39" t="s">
        <v>42</v>
      </c>
      <c r="E21" s="41" t="s">
        <v>229</v>
      </c>
      <c r="F21" s="97" t="s">
        <v>146</v>
      </c>
      <c r="G21" s="27"/>
      <c r="H21" s="24"/>
      <c r="I21" s="27"/>
    </row>
    <row r="22" spans="1:9" ht="15">
      <c r="A22" s="38">
        <v>15</v>
      </c>
      <c r="B22" s="46" t="s">
        <v>110</v>
      </c>
      <c r="C22" s="46" t="s">
        <v>32</v>
      </c>
      <c r="D22" s="46" t="s">
        <v>33</v>
      </c>
      <c r="E22" s="40" t="s">
        <v>146</v>
      </c>
      <c r="F22" s="98" t="s">
        <v>260</v>
      </c>
      <c r="G22" s="28"/>
      <c r="H22" s="24"/>
      <c r="I22" s="27"/>
    </row>
    <row r="23" spans="1:9" ht="15">
      <c r="A23" s="47">
        <v>16</v>
      </c>
      <c r="B23" s="48">
        <v>2148</v>
      </c>
      <c r="C23" s="48" t="s">
        <v>111</v>
      </c>
      <c r="D23" s="48" t="s">
        <v>37</v>
      </c>
      <c r="E23" s="49" t="s">
        <v>221</v>
      </c>
      <c r="F23" s="99"/>
      <c r="G23" s="28"/>
      <c r="H23" s="24"/>
      <c r="I23" s="27"/>
    </row>
    <row r="24" spans="1:9" ht="15">
      <c r="A24" s="50"/>
      <c r="B24" s="28"/>
      <c r="C24" s="28"/>
      <c r="D24" s="28"/>
      <c r="E24" s="28"/>
      <c r="F24" s="99"/>
      <c r="G24" s="28"/>
      <c r="H24" s="24"/>
      <c r="I24" s="42" t="s">
        <v>225</v>
      </c>
    </row>
    <row r="25" spans="1:9" ht="15">
      <c r="A25" s="39">
        <v>17</v>
      </c>
      <c r="B25" s="39">
        <v>2153</v>
      </c>
      <c r="C25" s="39" t="s">
        <v>112</v>
      </c>
      <c r="D25" s="39" t="s">
        <v>44</v>
      </c>
      <c r="E25" s="40" t="s">
        <v>237</v>
      </c>
      <c r="F25" s="99"/>
      <c r="G25" s="28"/>
      <c r="H25" s="24"/>
      <c r="I25" s="43" t="s">
        <v>281</v>
      </c>
    </row>
    <row r="26" spans="1:9" ht="15">
      <c r="A26" s="39">
        <v>18</v>
      </c>
      <c r="B26" s="39" t="s">
        <v>113</v>
      </c>
      <c r="C26" s="39" t="s">
        <v>52</v>
      </c>
      <c r="D26" s="39" t="s">
        <v>53</v>
      </c>
      <c r="E26" s="89" t="s">
        <v>238</v>
      </c>
      <c r="F26" s="94" t="s">
        <v>237</v>
      </c>
      <c r="G26" s="28"/>
      <c r="H26" s="24"/>
      <c r="I26" s="27"/>
    </row>
    <row r="27" spans="1:9" ht="15">
      <c r="A27" s="38">
        <v>19</v>
      </c>
      <c r="B27" s="38" t="s">
        <v>114</v>
      </c>
      <c r="C27" s="38" t="s">
        <v>38</v>
      </c>
      <c r="D27" s="38" t="s">
        <v>39</v>
      </c>
      <c r="E27" s="40" t="s">
        <v>243</v>
      </c>
      <c r="F27" s="95" t="s">
        <v>264</v>
      </c>
      <c r="G27" s="27"/>
      <c r="H27" s="24"/>
      <c r="I27" s="27"/>
    </row>
    <row r="28" spans="1:9" ht="15">
      <c r="A28" s="38">
        <v>20</v>
      </c>
      <c r="B28" s="38" t="s">
        <v>115</v>
      </c>
      <c r="C28" s="38" t="s">
        <v>30</v>
      </c>
      <c r="D28" s="38" t="s">
        <v>31</v>
      </c>
      <c r="E28" s="252" t="s">
        <v>244</v>
      </c>
      <c r="F28" s="96"/>
      <c r="G28" s="42" t="s">
        <v>237</v>
      </c>
      <c r="H28" s="24"/>
      <c r="I28" s="27"/>
    </row>
    <row r="29" spans="1:9" ht="15">
      <c r="A29" s="39">
        <v>21</v>
      </c>
      <c r="B29" s="39" t="s">
        <v>116</v>
      </c>
      <c r="C29" s="39" t="s">
        <v>40</v>
      </c>
      <c r="D29" s="39" t="s">
        <v>60</v>
      </c>
      <c r="E29" s="40" t="s">
        <v>247</v>
      </c>
      <c r="F29" s="96"/>
      <c r="G29" s="41" t="s">
        <v>272</v>
      </c>
      <c r="H29" s="45"/>
      <c r="I29" s="27"/>
    </row>
    <row r="30" spans="1:9" ht="15">
      <c r="A30" s="39">
        <v>22</v>
      </c>
      <c r="B30" s="39" t="s">
        <v>117</v>
      </c>
      <c r="C30" s="39" t="s">
        <v>61</v>
      </c>
      <c r="D30" s="39" t="s">
        <v>46</v>
      </c>
      <c r="E30" s="89" t="s">
        <v>248</v>
      </c>
      <c r="F30" s="97" t="s">
        <v>247</v>
      </c>
      <c r="G30" s="45"/>
      <c r="H30" s="45"/>
      <c r="I30" s="27"/>
    </row>
    <row r="31" spans="1:9" ht="15">
      <c r="A31" s="38">
        <v>23</v>
      </c>
      <c r="B31" s="46" t="s">
        <v>118</v>
      </c>
      <c r="C31" s="46" t="s">
        <v>48</v>
      </c>
      <c r="D31" s="46" t="s">
        <v>49</v>
      </c>
      <c r="E31" s="40" t="s">
        <v>241</v>
      </c>
      <c r="F31" s="254" t="s">
        <v>265</v>
      </c>
      <c r="G31" s="24"/>
      <c r="H31" s="45"/>
      <c r="I31" s="27"/>
    </row>
    <row r="32" spans="1:9" ht="15">
      <c r="A32" s="47">
        <v>24</v>
      </c>
      <c r="B32" s="48">
        <v>2125</v>
      </c>
      <c r="C32" s="48" t="s">
        <v>119</v>
      </c>
      <c r="D32" s="48" t="s">
        <v>15</v>
      </c>
      <c r="E32" s="252" t="s">
        <v>242</v>
      </c>
      <c r="F32" s="99"/>
      <c r="G32" s="24"/>
      <c r="H32" s="44" t="s">
        <v>237</v>
      </c>
      <c r="I32" s="27"/>
    </row>
    <row r="33" spans="1:9" ht="15">
      <c r="A33" s="36"/>
      <c r="B33" s="35"/>
      <c r="C33" s="35"/>
      <c r="D33" s="35"/>
      <c r="E33" s="28"/>
      <c r="F33" s="99"/>
      <c r="G33" s="24"/>
      <c r="H33" s="43" t="s">
        <v>278</v>
      </c>
      <c r="I33" s="28"/>
    </row>
    <row r="34" spans="1:9" ht="15">
      <c r="A34" s="39">
        <v>25</v>
      </c>
      <c r="B34" s="39">
        <v>2107</v>
      </c>
      <c r="C34" s="39" t="s">
        <v>120</v>
      </c>
      <c r="D34" s="39" t="s">
        <v>44</v>
      </c>
      <c r="E34" s="40" t="s">
        <v>235</v>
      </c>
      <c r="F34" s="99"/>
      <c r="G34" s="24"/>
      <c r="H34" s="27"/>
      <c r="I34" s="28"/>
    </row>
    <row r="35" spans="1:9" ht="15">
      <c r="A35" s="39">
        <v>26</v>
      </c>
      <c r="B35" s="39" t="s">
        <v>121</v>
      </c>
      <c r="C35" s="39" t="s">
        <v>59</v>
      </c>
      <c r="D35" s="39" t="s">
        <v>60</v>
      </c>
      <c r="E35" s="89" t="s">
        <v>236</v>
      </c>
      <c r="F35" s="94" t="s">
        <v>235</v>
      </c>
      <c r="G35" s="24"/>
      <c r="H35" s="27"/>
      <c r="I35" s="28"/>
    </row>
    <row r="36" spans="1:9" ht="15">
      <c r="A36" s="38">
        <v>27</v>
      </c>
      <c r="B36" s="38" t="s">
        <v>122</v>
      </c>
      <c r="C36" s="38" t="s">
        <v>63</v>
      </c>
      <c r="D36" s="38" t="s">
        <v>49</v>
      </c>
      <c r="E36" s="40" t="s">
        <v>245</v>
      </c>
      <c r="F36" s="95" t="s">
        <v>262</v>
      </c>
      <c r="G36" s="45"/>
      <c r="H36" s="27"/>
      <c r="I36" s="28"/>
    </row>
    <row r="37" spans="1:9" ht="15">
      <c r="A37" s="38">
        <v>28</v>
      </c>
      <c r="B37" s="38" t="s">
        <v>123</v>
      </c>
      <c r="C37" s="38" t="s">
        <v>43</v>
      </c>
      <c r="D37" s="38" t="s">
        <v>44</v>
      </c>
      <c r="E37" s="90" t="s">
        <v>246</v>
      </c>
      <c r="F37" s="96"/>
      <c r="G37" s="44" t="s">
        <v>235</v>
      </c>
      <c r="H37" s="27"/>
      <c r="I37" s="28"/>
    </row>
    <row r="38" spans="1:9" ht="15">
      <c r="A38" s="39">
        <v>29</v>
      </c>
      <c r="B38" s="39" t="s">
        <v>124</v>
      </c>
      <c r="C38" s="39" t="s">
        <v>54</v>
      </c>
      <c r="D38" s="39" t="s">
        <v>10</v>
      </c>
      <c r="E38" s="40" t="s">
        <v>239</v>
      </c>
      <c r="F38" s="96"/>
      <c r="G38" s="256" t="s">
        <v>273</v>
      </c>
      <c r="H38" s="28"/>
      <c r="I38" s="28"/>
    </row>
    <row r="39" spans="1:9" ht="15">
      <c r="A39" s="39">
        <v>30</v>
      </c>
      <c r="B39" s="39" t="s">
        <v>125</v>
      </c>
      <c r="C39" s="39" t="s">
        <v>12</v>
      </c>
      <c r="D39" s="39" t="s">
        <v>13</v>
      </c>
      <c r="E39" s="251" t="s">
        <v>240</v>
      </c>
      <c r="F39" s="97" t="s">
        <v>233</v>
      </c>
      <c r="G39" s="27"/>
      <c r="H39" s="28"/>
      <c r="I39" s="28"/>
    </row>
    <row r="40" spans="1:9" ht="15">
      <c r="A40" s="38">
        <v>31</v>
      </c>
      <c r="B40" s="46" t="s">
        <v>126</v>
      </c>
      <c r="C40" s="46" t="s">
        <v>57</v>
      </c>
      <c r="D40" s="46" t="s">
        <v>37</v>
      </c>
      <c r="E40" s="40" t="s">
        <v>233</v>
      </c>
      <c r="F40" s="43" t="s">
        <v>261</v>
      </c>
      <c r="G40" s="28"/>
      <c r="H40" s="28"/>
      <c r="I40" s="28"/>
    </row>
    <row r="41" spans="1:5" ht="15">
      <c r="A41" s="47">
        <v>32</v>
      </c>
      <c r="B41" s="48">
        <v>2157</v>
      </c>
      <c r="C41" s="48" t="s">
        <v>127</v>
      </c>
      <c r="D41" s="48" t="s">
        <v>46</v>
      </c>
      <c r="E41" s="91" t="s">
        <v>234</v>
      </c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r:id="rId1"/>
  <headerFooter>
    <oddHeader>&amp;CMejlans Bollförening r.f.</oddHeader>
    <oddFooter>&amp;Cwww.mbf.fi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0" customWidth="1"/>
    <col min="2" max="2" width="5.57421875" style="0" customWidth="1"/>
    <col min="3" max="3" width="28.140625" style="0" bestFit="1" customWidth="1"/>
    <col min="4" max="4" width="15.8515625" style="0" bestFit="1" customWidth="1"/>
    <col min="5" max="5" width="23.8515625" style="0" bestFit="1" customWidth="1"/>
    <col min="6" max="8" width="16.7109375" style="0" customWidth="1"/>
  </cols>
  <sheetData>
    <row r="1" ht="15.75" thickBot="1"/>
    <row r="2" spans="1:8" ht="18">
      <c r="A2" s="51"/>
      <c r="B2" s="2" t="s">
        <v>94</v>
      </c>
      <c r="C2" s="52"/>
      <c r="D2" s="52"/>
      <c r="E2" s="53"/>
      <c r="F2" s="54"/>
      <c r="G2" s="55"/>
      <c r="H2" s="55"/>
    </row>
    <row r="3" spans="1:8" ht="15.75">
      <c r="A3" s="51"/>
      <c r="B3" s="8" t="s">
        <v>65</v>
      </c>
      <c r="C3" s="56"/>
      <c r="D3" s="56"/>
      <c r="E3" s="57"/>
      <c r="F3" s="54"/>
      <c r="G3" s="55"/>
      <c r="H3" s="55"/>
    </row>
    <row r="4" spans="1:8" ht="16.5" thickBot="1">
      <c r="A4" s="51"/>
      <c r="B4" s="10" t="s">
        <v>297</v>
      </c>
      <c r="C4" s="58"/>
      <c r="D4" s="58"/>
      <c r="E4" s="59"/>
      <c r="F4" s="54"/>
      <c r="G4" s="55"/>
      <c r="H4" s="55"/>
    </row>
    <row r="5" spans="1:8" ht="15">
      <c r="A5" s="60"/>
      <c r="B5" s="61"/>
      <c r="C5" s="61"/>
      <c r="D5" s="61"/>
      <c r="E5" s="62"/>
      <c r="F5" s="55"/>
      <c r="G5" s="55"/>
      <c r="H5" s="55"/>
    </row>
    <row r="6" spans="1:8" ht="15">
      <c r="A6" s="63"/>
      <c r="B6" s="63" t="s">
        <v>1</v>
      </c>
      <c r="C6" s="63" t="s">
        <v>95</v>
      </c>
      <c r="D6" s="63" t="s">
        <v>3</v>
      </c>
      <c r="E6" s="100" t="s">
        <v>142</v>
      </c>
      <c r="F6" s="101" t="s">
        <v>139</v>
      </c>
      <c r="G6" s="101" t="s">
        <v>143</v>
      </c>
      <c r="H6" s="101" t="s">
        <v>144</v>
      </c>
    </row>
    <row r="7" spans="1:8" ht="15">
      <c r="A7" s="64">
        <v>1</v>
      </c>
      <c r="B7" s="64" t="s">
        <v>100</v>
      </c>
      <c r="C7" s="64" t="s">
        <v>66</v>
      </c>
      <c r="D7" s="64" t="s">
        <v>44</v>
      </c>
      <c r="E7" s="65" t="s">
        <v>8</v>
      </c>
      <c r="F7" s="55"/>
      <c r="G7" s="55"/>
      <c r="H7" s="55"/>
    </row>
    <row r="8" spans="1:8" ht="15">
      <c r="A8" s="64">
        <v>2</v>
      </c>
      <c r="B8" s="64"/>
      <c r="C8" s="64"/>
      <c r="D8" s="64"/>
      <c r="E8" s="66"/>
      <c r="F8" s="65" t="s">
        <v>8</v>
      </c>
      <c r="G8" s="55"/>
      <c r="H8" s="55"/>
    </row>
    <row r="9" spans="1:8" ht="15">
      <c r="A9" s="63">
        <v>3</v>
      </c>
      <c r="B9" s="63" t="s">
        <v>113</v>
      </c>
      <c r="C9" s="63" t="s">
        <v>83</v>
      </c>
      <c r="D9" s="63" t="s">
        <v>10</v>
      </c>
      <c r="E9" s="65" t="s">
        <v>14</v>
      </c>
      <c r="F9" s="66" t="s">
        <v>267</v>
      </c>
      <c r="G9" s="54"/>
      <c r="H9" s="55"/>
    </row>
    <row r="10" spans="1:8" ht="15">
      <c r="A10" s="63">
        <v>4</v>
      </c>
      <c r="B10" s="63" t="s">
        <v>109</v>
      </c>
      <c r="C10" s="63" t="s">
        <v>197</v>
      </c>
      <c r="D10" s="63" t="s">
        <v>198</v>
      </c>
      <c r="E10" s="67" t="s">
        <v>250</v>
      </c>
      <c r="F10" s="51"/>
      <c r="G10" s="65" t="s">
        <v>8</v>
      </c>
      <c r="H10" s="55"/>
    </row>
    <row r="11" spans="1:8" ht="15">
      <c r="A11" s="64">
        <v>5</v>
      </c>
      <c r="B11" s="64" t="s">
        <v>123</v>
      </c>
      <c r="C11" s="64" t="s">
        <v>75</v>
      </c>
      <c r="D11" s="64" t="s">
        <v>76</v>
      </c>
      <c r="E11" s="65" t="s">
        <v>206</v>
      </c>
      <c r="F11" s="51"/>
      <c r="G11" s="66" t="s">
        <v>275</v>
      </c>
      <c r="H11" s="54"/>
    </row>
    <row r="12" spans="1:8" ht="15">
      <c r="A12" s="64">
        <v>6</v>
      </c>
      <c r="B12" s="64" t="s">
        <v>110</v>
      </c>
      <c r="C12" s="64" t="s">
        <v>69</v>
      </c>
      <c r="D12" s="64" t="s">
        <v>70</v>
      </c>
      <c r="E12" s="66" t="s">
        <v>249</v>
      </c>
      <c r="F12" s="68" t="s">
        <v>210</v>
      </c>
      <c r="G12" s="69"/>
      <c r="H12" s="54"/>
    </row>
    <row r="13" spans="1:8" ht="15">
      <c r="A13" s="63">
        <v>7</v>
      </c>
      <c r="B13" s="63" t="s">
        <v>118</v>
      </c>
      <c r="C13" s="63" t="s">
        <v>81</v>
      </c>
      <c r="D13" s="63" t="s">
        <v>82</v>
      </c>
      <c r="E13" s="65" t="s">
        <v>210</v>
      </c>
      <c r="F13" s="255" t="s">
        <v>268</v>
      </c>
      <c r="G13" s="51"/>
      <c r="H13" s="54"/>
    </row>
    <row r="14" spans="1:8" ht="15">
      <c r="A14" s="63">
        <v>8</v>
      </c>
      <c r="B14" s="63" t="s">
        <v>107</v>
      </c>
      <c r="C14" s="63" t="s">
        <v>72</v>
      </c>
      <c r="D14" s="63" t="s">
        <v>46</v>
      </c>
      <c r="E14" s="67" t="s">
        <v>255</v>
      </c>
      <c r="F14" s="55"/>
      <c r="G14" s="51"/>
      <c r="H14" s="65" t="s">
        <v>256</v>
      </c>
    </row>
    <row r="15" spans="1:8" ht="15">
      <c r="A15" s="61"/>
      <c r="B15" s="61"/>
      <c r="C15" s="61"/>
      <c r="D15" s="61"/>
      <c r="E15" s="55"/>
      <c r="F15" s="55"/>
      <c r="G15" s="51"/>
      <c r="H15" s="67" t="s">
        <v>280</v>
      </c>
    </row>
    <row r="16" spans="1:8" ht="15">
      <c r="A16" s="64">
        <v>9</v>
      </c>
      <c r="B16" s="64" t="s">
        <v>116</v>
      </c>
      <c r="C16" s="64" t="s">
        <v>74</v>
      </c>
      <c r="D16" s="64" t="s">
        <v>10</v>
      </c>
      <c r="E16" s="65" t="s">
        <v>256</v>
      </c>
      <c r="F16" s="55"/>
      <c r="G16" s="51"/>
      <c r="H16" s="54"/>
    </row>
    <row r="17" spans="1:8" ht="15">
      <c r="A17" s="64">
        <v>10</v>
      </c>
      <c r="B17" s="64" t="s">
        <v>105</v>
      </c>
      <c r="C17" s="64" t="s">
        <v>77</v>
      </c>
      <c r="D17" s="64" t="s">
        <v>132</v>
      </c>
      <c r="E17" s="253" t="s">
        <v>257</v>
      </c>
      <c r="F17" s="65" t="s">
        <v>256</v>
      </c>
      <c r="G17" s="51"/>
      <c r="H17" s="54"/>
    </row>
    <row r="18" spans="1:8" ht="15">
      <c r="A18" s="63">
        <v>11</v>
      </c>
      <c r="B18" s="63" t="s">
        <v>125</v>
      </c>
      <c r="C18" s="63" t="s">
        <v>67</v>
      </c>
      <c r="D18" s="63" t="s">
        <v>68</v>
      </c>
      <c r="E18" s="65" t="s">
        <v>231</v>
      </c>
      <c r="F18" s="66" t="s">
        <v>269</v>
      </c>
      <c r="G18" s="69"/>
      <c r="H18" s="54"/>
    </row>
    <row r="19" spans="1:8" ht="15">
      <c r="A19" s="63">
        <v>12</v>
      </c>
      <c r="B19" s="63" t="s">
        <v>108</v>
      </c>
      <c r="C19" s="63" t="s">
        <v>78</v>
      </c>
      <c r="D19" s="63" t="s">
        <v>79</v>
      </c>
      <c r="E19" s="67" t="s">
        <v>251</v>
      </c>
      <c r="F19" s="51"/>
      <c r="G19" s="68" t="s">
        <v>256</v>
      </c>
      <c r="H19" s="54"/>
    </row>
    <row r="20" spans="1:8" ht="15">
      <c r="A20" s="64">
        <v>13</v>
      </c>
      <c r="B20" s="64" t="s">
        <v>99</v>
      </c>
      <c r="C20" s="64" t="s">
        <v>84</v>
      </c>
      <c r="D20" s="64" t="s">
        <v>60</v>
      </c>
      <c r="E20" s="65" t="s">
        <v>253</v>
      </c>
      <c r="F20" s="51"/>
      <c r="G20" s="255" t="s">
        <v>277</v>
      </c>
      <c r="H20" s="55"/>
    </row>
    <row r="21" spans="1:8" ht="15">
      <c r="A21" s="64">
        <v>14</v>
      </c>
      <c r="B21" s="64" t="s">
        <v>114</v>
      </c>
      <c r="C21" s="64" t="s">
        <v>73</v>
      </c>
      <c r="D21" s="64" t="s">
        <v>196</v>
      </c>
      <c r="E21" s="66" t="s">
        <v>254</v>
      </c>
      <c r="F21" s="68" t="s">
        <v>146</v>
      </c>
      <c r="G21" s="54"/>
      <c r="H21" s="55"/>
    </row>
    <row r="22" spans="1:8" ht="15">
      <c r="A22" s="63">
        <v>15</v>
      </c>
      <c r="B22" s="63"/>
      <c r="C22" s="63"/>
      <c r="D22" s="63"/>
      <c r="E22" s="65" t="s">
        <v>146</v>
      </c>
      <c r="F22" s="255" t="s">
        <v>270</v>
      </c>
      <c r="G22" s="55"/>
      <c r="H22" s="55"/>
    </row>
    <row r="23" spans="1:8" ht="15">
      <c r="A23" s="63">
        <v>16</v>
      </c>
      <c r="B23" s="63" t="s">
        <v>115</v>
      </c>
      <c r="C23" s="63" t="s">
        <v>71</v>
      </c>
      <c r="D23" s="63" t="s">
        <v>37</v>
      </c>
      <c r="E23" s="67"/>
      <c r="F23" s="55"/>
      <c r="G23" s="55"/>
      <c r="H23" s="55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7" r:id="rId1"/>
  <headerFooter>
    <oddHeader>&amp;CMejlans Bollförening r.f.</oddHeader>
    <oddFooter>&amp;Cwww.mbf.fi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2" width="5.28125" style="0" customWidth="1"/>
    <col min="3" max="3" width="16.7109375" style="0" customWidth="1"/>
    <col min="4" max="4" width="13.00390625" style="0" customWidth="1"/>
    <col min="5" max="7" width="16.7109375" style="0" customWidth="1"/>
    <col min="8" max="8" width="17.140625" style="0" customWidth="1"/>
    <col min="9" max="9" width="8.57421875" style="0" customWidth="1"/>
  </cols>
  <sheetData>
    <row r="1" ht="15.75" thickBot="1"/>
    <row r="2" spans="1:9" ht="18" customHeight="1">
      <c r="A2" s="70"/>
      <c r="B2" s="2" t="s">
        <v>94</v>
      </c>
      <c r="C2" s="3"/>
      <c r="D2" s="3"/>
      <c r="E2" s="4"/>
      <c r="F2" s="71"/>
      <c r="G2" s="72"/>
      <c r="H2" s="72"/>
      <c r="I2" s="73"/>
    </row>
    <row r="3" spans="1:9" ht="15" customHeight="1">
      <c r="A3" s="70"/>
      <c r="B3" s="8" t="s">
        <v>85</v>
      </c>
      <c r="C3" s="7"/>
      <c r="D3" s="7"/>
      <c r="E3" s="9"/>
      <c r="F3" s="71"/>
      <c r="G3" s="72"/>
      <c r="H3" s="72"/>
      <c r="I3" s="73"/>
    </row>
    <row r="4" spans="1:9" ht="15" customHeight="1" thickBot="1">
      <c r="A4" s="70"/>
      <c r="B4" s="10" t="s">
        <v>297</v>
      </c>
      <c r="C4" s="11"/>
      <c r="D4" s="11"/>
      <c r="E4" s="74"/>
      <c r="F4" s="71"/>
      <c r="G4" s="72"/>
      <c r="H4" s="72"/>
      <c r="I4" s="73"/>
    </row>
    <row r="5" spans="1:9" ht="15" customHeight="1">
      <c r="A5" s="75"/>
      <c r="B5" s="76"/>
      <c r="C5" s="76"/>
      <c r="D5" s="76"/>
      <c r="E5" s="77"/>
      <c r="F5" s="72"/>
      <c r="G5" s="72"/>
      <c r="H5" s="72"/>
      <c r="I5" s="73"/>
    </row>
    <row r="6" spans="1:9" ht="13.5" customHeight="1">
      <c r="A6" s="78"/>
      <c r="B6" s="78" t="s">
        <v>1</v>
      </c>
      <c r="C6" s="78" t="s">
        <v>95</v>
      </c>
      <c r="D6" s="78" t="s">
        <v>3</v>
      </c>
      <c r="E6" s="92" t="s">
        <v>138</v>
      </c>
      <c r="F6" s="93" t="s">
        <v>139</v>
      </c>
      <c r="G6" s="93" t="s">
        <v>140</v>
      </c>
      <c r="H6" s="72"/>
      <c r="I6" s="73"/>
    </row>
    <row r="7" spans="1:9" ht="13.5" customHeight="1">
      <c r="A7" s="79">
        <v>1</v>
      </c>
      <c r="B7" s="79" t="s">
        <v>128</v>
      </c>
      <c r="C7" s="79" t="s">
        <v>46</v>
      </c>
      <c r="D7" s="79" t="s">
        <v>46</v>
      </c>
      <c r="E7" s="80" t="s">
        <v>8</v>
      </c>
      <c r="F7" s="72"/>
      <c r="G7" s="72"/>
      <c r="H7" s="81"/>
      <c r="I7" s="82"/>
    </row>
    <row r="8" spans="1:9" ht="13.5" customHeight="1">
      <c r="A8" s="79">
        <v>2</v>
      </c>
      <c r="B8" s="79" t="s">
        <v>107</v>
      </c>
      <c r="C8" s="79" t="s">
        <v>87</v>
      </c>
      <c r="D8" s="79" t="s">
        <v>44</v>
      </c>
      <c r="E8" s="83" t="s">
        <v>195</v>
      </c>
      <c r="F8" s="40" t="s">
        <v>16</v>
      </c>
      <c r="G8" s="72"/>
      <c r="H8" s="81"/>
      <c r="I8" s="82"/>
    </row>
    <row r="9" spans="1:9" ht="13.5" customHeight="1">
      <c r="A9" s="78">
        <v>3</v>
      </c>
      <c r="B9" s="78" t="s">
        <v>116</v>
      </c>
      <c r="C9" s="78" t="s">
        <v>88</v>
      </c>
      <c r="D9" s="78" t="s">
        <v>46</v>
      </c>
      <c r="E9" s="80" t="s">
        <v>16</v>
      </c>
      <c r="F9" s="83" t="s">
        <v>195</v>
      </c>
      <c r="G9" s="71"/>
      <c r="H9" s="81"/>
      <c r="I9" s="82"/>
    </row>
    <row r="10" spans="1:9" ht="13.5" customHeight="1">
      <c r="A10" s="78">
        <v>4</v>
      </c>
      <c r="B10" s="78" t="s">
        <v>129</v>
      </c>
      <c r="C10" s="78" t="s">
        <v>44</v>
      </c>
      <c r="D10" s="78" t="s">
        <v>44</v>
      </c>
      <c r="E10" s="84" t="s">
        <v>195</v>
      </c>
      <c r="F10" s="70"/>
      <c r="G10" s="40" t="s">
        <v>16</v>
      </c>
      <c r="H10" s="81"/>
      <c r="I10" s="82"/>
    </row>
    <row r="11" spans="1:9" ht="13.5" customHeight="1">
      <c r="A11" s="79">
        <v>5</v>
      </c>
      <c r="B11" s="79" t="s">
        <v>130</v>
      </c>
      <c r="C11" s="79" t="s">
        <v>13</v>
      </c>
      <c r="D11" s="79" t="s">
        <v>13</v>
      </c>
      <c r="E11" s="80" t="s">
        <v>206</v>
      </c>
      <c r="F11" s="70"/>
      <c r="G11" s="84" t="s">
        <v>194</v>
      </c>
      <c r="I11" s="82"/>
    </row>
    <row r="12" spans="1:9" ht="13.5" customHeight="1">
      <c r="A12" s="79">
        <v>6</v>
      </c>
      <c r="B12" s="79" t="s">
        <v>100</v>
      </c>
      <c r="C12" s="79" t="s">
        <v>86</v>
      </c>
      <c r="D12" s="79" t="s">
        <v>10</v>
      </c>
      <c r="E12" s="83" t="s">
        <v>195</v>
      </c>
      <c r="F12" s="86" t="s">
        <v>210</v>
      </c>
      <c r="G12" s="85"/>
      <c r="I12" s="82"/>
    </row>
    <row r="13" spans="1:9" ht="13.5" customHeight="1">
      <c r="A13" s="78">
        <v>7</v>
      </c>
      <c r="B13" s="78" t="s">
        <v>115</v>
      </c>
      <c r="C13" s="78" t="s">
        <v>60</v>
      </c>
      <c r="D13" s="78" t="s">
        <v>60</v>
      </c>
      <c r="E13" s="80" t="s">
        <v>210</v>
      </c>
      <c r="F13" s="84" t="s">
        <v>194</v>
      </c>
      <c r="G13" s="85"/>
      <c r="I13" s="82"/>
    </row>
    <row r="14" spans="1:9" ht="13.5" customHeight="1">
      <c r="A14" s="78">
        <v>8</v>
      </c>
      <c r="B14" s="78" t="s">
        <v>131</v>
      </c>
      <c r="C14" s="78" t="s">
        <v>37</v>
      </c>
      <c r="D14" s="78" t="s">
        <v>37</v>
      </c>
      <c r="E14" s="84" t="s">
        <v>193</v>
      </c>
      <c r="F14" s="72"/>
      <c r="G14" s="85"/>
      <c r="I14" s="82"/>
    </row>
    <row r="15" spans="6:9" ht="15" customHeight="1">
      <c r="F15" s="81"/>
      <c r="I15" s="82"/>
    </row>
    <row r="16" ht="13.5" customHeight="1">
      <c r="I16" s="82"/>
    </row>
    <row r="17" ht="13.5" customHeight="1">
      <c r="I17" s="82"/>
    </row>
    <row r="18" ht="13.5" customHeight="1">
      <c r="I18" s="82"/>
    </row>
    <row r="19" ht="13.5" customHeight="1">
      <c r="I19" s="82"/>
    </row>
    <row r="20" ht="13.5" customHeight="1">
      <c r="I20" s="82"/>
    </row>
    <row r="21" ht="13.5" customHeight="1">
      <c r="I21" s="82"/>
    </row>
    <row r="22" ht="13.5" customHeight="1">
      <c r="I22" s="82"/>
    </row>
    <row r="23" spans="7:9" ht="13.5" customHeight="1">
      <c r="G23" s="81"/>
      <c r="H23" s="81"/>
      <c r="I23" s="82"/>
    </row>
    <row r="24" spans="7:9" ht="15" customHeight="1">
      <c r="G24" s="72"/>
      <c r="H24" s="72"/>
      <c r="I24" s="73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r:id="rId1"/>
  <headerFooter>
    <oddHeader>&amp;CMejlans Bollförening r.f.</oddHeader>
    <oddFooter>&amp;Cwww.mbf.fi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N162"/>
  <sheetViews>
    <sheetView zoomScalePageLayoutView="0" workbookViewId="0" topLeftCell="A1">
      <selection activeCell="A1" sqref="A1"/>
    </sheetView>
  </sheetViews>
  <sheetFormatPr defaultColWidth="9.140625" defaultRowHeight="15" outlineLevelRow="1"/>
  <cols>
    <col min="1" max="1" width="4.8515625" style="0" customWidth="1"/>
    <col min="2" max="2" width="4.57421875" style="0" customWidth="1"/>
    <col min="3" max="3" width="18.421875" style="0" customWidth="1"/>
    <col min="4" max="4" width="20.7109375" style="0" customWidth="1"/>
    <col min="5" max="5" width="2.28125" style="0" customWidth="1"/>
    <col min="6" max="10" width="5.7109375" style="0" customWidth="1"/>
    <col min="11" max="11" width="4.28125" style="0" customWidth="1"/>
    <col min="12" max="12" width="4.140625" style="0" customWidth="1"/>
    <col min="13" max="14" width="5.7109375" style="0" customWidth="1"/>
  </cols>
  <sheetData>
    <row r="2" ht="15.75" thickBot="1">
      <c r="A2" s="102" t="s">
        <v>282</v>
      </c>
    </row>
    <row r="3" spans="1:14" ht="16.5" outlineLevel="1" thickTop="1">
      <c r="A3" s="23"/>
      <c r="B3" s="103"/>
      <c r="C3" s="104"/>
      <c r="D3" s="105"/>
      <c r="E3" s="105"/>
      <c r="F3" s="258" t="s">
        <v>147</v>
      </c>
      <c r="G3" s="259"/>
      <c r="H3" s="260" t="s">
        <v>148</v>
      </c>
      <c r="I3" s="261"/>
      <c r="J3" s="261"/>
      <c r="K3" s="261"/>
      <c r="L3" s="261"/>
      <c r="M3" s="261"/>
      <c r="N3" s="262"/>
    </row>
    <row r="4" spans="1:14" ht="15.75" outlineLevel="1">
      <c r="A4" s="23"/>
      <c r="B4" s="106"/>
      <c r="C4" s="107"/>
      <c r="D4" s="108"/>
      <c r="E4" s="109"/>
      <c r="F4" s="263" t="s">
        <v>149</v>
      </c>
      <c r="G4" s="264"/>
      <c r="H4" s="265" t="s">
        <v>35</v>
      </c>
      <c r="I4" s="266"/>
      <c r="J4" s="266"/>
      <c r="K4" s="266"/>
      <c r="L4" s="266"/>
      <c r="M4" s="266"/>
      <c r="N4" s="267"/>
    </row>
    <row r="5" spans="1:14" ht="15.75" outlineLevel="1">
      <c r="A5" s="23"/>
      <c r="B5" s="110"/>
      <c r="C5" s="111"/>
      <c r="D5" s="109"/>
      <c r="E5" s="109"/>
      <c r="F5" s="268" t="s">
        <v>150</v>
      </c>
      <c r="G5" s="269"/>
      <c r="H5" s="270" t="s">
        <v>85</v>
      </c>
      <c r="I5" s="271"/>
      <c r="J5" s="271"/>
      <c r="K5" s="271"/>
      <c r="L5" s="271"/>
      <c r="M5" s="271"/>
      <c r="N5" s="272"/>
    </row>
    <row r="6" spans="1:14" ht="21" outlineLevel="1" thickBot="1">
      <c r="A6" s="23"/>
      <c r="B6" s="112"/>
      <c r="C6" s="113" t="s">
        <v>151</v>
      </c>
      <c r="D6" s="114"/>
      <c r="E6" s="109"/>
      <c r="F6" s="273" t="s">
        <v>152</v>
      </c>
      <c r="G6" s="274"/>
      <c r="H6" s="275">
        <v>43037</v>
      </c>
      <c r="I6" s="276"/>
      <c r="J6" s="277"/>
      <c r="K6" s="115" t="s">
        <v>153</v>
      </c>
      <c r="L6" s="278"/>
      <c r="M6" s="279"/>
      <c r="N6" s="280"/>
    </row>
    <row r="7" spans="1:14" ht="16.5" outlineLevel="1" thickTop="1">
      <c r="A7" s="23"/>
      <c r="B7" s="116"/>
      <c r="C7" s="117"/>
      <c r="D7" s="109"/>
      <c r="E7" s="109"/>
      <c r="F7" s="118"/>
      <c r="G7" s="117"/>
      <c r="H7" s="117"/>
      <c r="I7" s="119"/>
      <c r="J7" s="120"/>
      <c r="K7" s="121"/>
      <c r="L7" s="121"/>
      <c r="M7" s="121"/>
      <c r="N7" s="122"/>
    </row>
    <row r="8" spans="1:14" ht="16.5" outlineLevel="1" thickBot="1">
      <c r="A8" s="23"/>
      <c r="B8" s="123" t="s">
        <v>154</v>
      </c>
      <c r="C8" s="281" t="s">
        <v>46</v>
      </c>
      <c r="D8" s="282"/>
      <c r="E8" s="124"/>
      <c r="F8" s="125" t="s">
        <v>155</v>
      </c>
      <c r="G8" s="281" t="s">
        <v>87</v>
      </c>
      <c r="H8" s="283"/>
      <c r="I8" s="283"/>
      <c r="J8" s="283"/>
      <c r="K8" s="283"/>
      <c r="L8" s="283"/>
      <c r="M8" s="283"/>
      <c r="N8" s="284"/>
    </row>
    <row r="9" spans="1:14" ht="15" outlineLevel="1">
      <c r="A9" s="23"/>
      <c r="B9" s="126" t="s">
        <v>156</v>
      </c>
      <c r="C9" s="285" t="s">
        <v>207</v>
      </c>
      <c r="D9" s="286"/>
      <c r="E9" s="127"/>
      <c r="F9" s="128" t="s">
        <v>157</v>
      </c>
      <c r="G9" s="285" t="s">
        <v>120</v>
      </c>
      <c r="H9" s="287"/>
      <c r="I9" s="287"/>
      <c r="J9" s="287"/>
      <c r="K9" s="287"/>
      <c r="L9" s="287"/>
      <c r="M9" s="287"/>
      <c r="N9" s="288"/>
    </row>
    <row r="10" spans="1:14" ht="15" outlineLevel="1">
      <c r="A10" s="23"/>
      <c r="B10" s="129" t="s">
        <v>158</v>
      </c>
      <c r="C10" s="289" t="s">
        <v>208</v>
      </c>
      <c r="D10" s="290"/>
      <c r="E10" s="127"/>
      <c r="F10" s="130" t="s">
        <v>159</v>
      </c>
      <c r="G10" s="291" t="s">
        <v>112</v>
      </c>
      <c r="H10" s="292"/>
      <c r="I10" s="292"/>
      <c r="J10" s="292"/>
      <c r="K10" s="292"/>
      <c r="L10" s="292"/>
      <c r="M10" s="292"/>
      <c r="N10" s="293"/>
    </row>
    <row r="11" spans="1:14" ht="15" outlineLevel="1">
      <c r="A11" s="23"/>
      <c r="B11" s="129" t="s">
        <v>160</v>
      </c>
      <c r="C11" s="289" t="s">
        <v>214</v>
      </c>
      <c r="D11" s="290"/>
      <c r="E11" s="127"/>
      <c r="F11" s="131" t="s">
        <v>161</v>
      </c>
      <c r="G11" s="291" t="s">
        <v>200</v>
      </c>
      <c r="H11" s="292"/>
      <c r="I11" s="292"/>
      <c r="J11" s="292"/>
      <c r="K11" s="292"/>
      <c r="L11" s="292"/>
      <c r="M11" s="292"/>
      <c r="N11" s="293"/>
    </row>
    <row r="12" spans="1:14" ht="15.75" outlineLevel="1">
      <c r="A12" s="23"/>
      <c r="B12" s="132"/>
      <c r="C12" s="109"/>
      <c r="D12" s="109"/>
      <c r="E12" s="109"/>
      <c r="F12" s="118"/>
      <c r="G12" s="133"/>
      <c r="H12" s="133"/>
      <c r="I12" s="133"/>
      <c r="J12" s="109"/>
      <c r="K12" s="109"/>
      <c r="L12" s="109"/>
      <c r="M12" s="134"/>
      <c r="N12" s="135"/>
    </row>
    <row r="13" spans="1:14" ht="16.5" outlineLevel="1" thickBot="1">
      <c r="A13" s="23"/>
      <c r="B13" s="136" t="s">
        <v>162</v>
      </c>
      <c r="C13" s="109"/>
      <c r="D13" s="109"/>
      <c r="E13" s="109"/>
      <c r="F13" s="137" t="s">
        <v>163</v>
      </c>
      <c r="G13" s="137" t="s">
        <v>164</v>
      </c>
      <c r="H13" s="137" t="s">
        <v>165</v>
      </c>
      <c r="I13" s="137" t="s">
        <v>166</v>
      </c>
      <c r="J13" s="137" t="s">
        <v>167</v>
      </c>
      <c r="K13" s="294" t="s">
        <v>5</v>
      </c>
      <c r="L13" s="295"/>
      <c r="M13" s="137" t="s">
        <v>168</v>
      </c>
      <c r="N13" s="138" t="s">
        <v>169</v>
      </c>
    </row>
    <row r="14" spans="1:14" ht="15.75" outlineLevel="1" thickBot="1">
      <c r="A14" s="23"/>
      <c r="B14" s="139" t="s">
        <v>170</v>
      </c>
      <c r="C14" s="140" t="str">
        <f>IF(C9&gt;"",C9,"")</f>
        <v>Soine Toni</v>
      </c>
      <c r="D14" s="140" t="str">
        <f>IF(G9&gt;"",G9,"")</f>
        <v>Mäkelä Jussi</v>
      </c>
      <c r="E14" s="141"/>
      <c r="F14" s="142">
        <v>8</v>
      </c>
      <c r="G14" s="142">
        <v>5</v>
      </c>
      <c r="H14" s="142">
        <v>-10</v>
      </c>
      <c r="I14" s="142">
        <v>6</v>
      </c>
      <c r="J14" s="142"/>
      <c r="K14" s="143">
        <f>IF(ISBLANK(F14),"",COUNTIF(F14:J14,"&gt;=0"))</f>
        <v>3</v>
      </c>
      <c r="L14" s="144">
        <f>IF(ISBLANK(F14),"",(IF(LEFT(F14,1)="-",1,0)+IF(LEFT(G14,1)="-",1,0)+IF(LEFT(H14,1)="-",1,0)+IF(LEFT(I14,1)="-",1,0)+IF(LEFT(J14,1)="-",1,0)))</f>
        <v>1</v>
      </c>
      <c r="M14" s="145">
        <f aca="true" t="shared" si="0" ref="M14:N18">IF(K14=3,1,"")</f>
        <v>1</v>
      </c>
      <c r="N14" s="145">
        <f t="shared" si="0"/>
      </c>
    </row>
    <row r="15" spans="1:14" ht="15.75" outlineLevel="1" thickBot="1">
      <c r="A15" s="23"/>
      <c r="B15" s="146" t="s">
        <v>171</v>
      </c>
      <c r="C15" s="140" t="str">
        <f>IF(C10&gt;"",C10,"")</f>
        <v>Räsänen Mika</v>
      </c>
      <c r="D15" s="140" t="str">
        <f>IF(G10&gt;"",G10,"")</f>
        <v>Miettinen Esa</v>
      </c>
      <c r="E15" s="147"/>
      <c r="F15" s="148">
        <v>6</v>
      </c>
      <c r="G15" s="149">
        <v>6</v>
      </c>
      <c r="H15" s="149">
        <v>7</v>
      </c>
      <c r="I15" s="149"/>
      <c r="J15" s="149"/>
      <c r="K15" s="143">
        <f>IF(ISBLANK(F15),"",COUNTIF(F15:J15,"&gt;=0"))</f>
        <v>3</v>
      </c>
      <c r="L15" s="144">
        <f>IF(ISBLANK(F15),"",(IF(LEFT(F15,1)="-",1,0)+IF(LEFT(G15,1)="-",1,0)+IF(LEFT(H15,1)="-",1,0)+IF(LEFT(I15,1)="-",1,0)+IF(LEFT(J15,1)="-",1,0)))</f>
        <v>0</v>
      </c>
      <c r="M15" s="145">
        <f t="shared" si="0"/>
        <v>1</v>
      </c>
      <c r="N15" s="145">
        <f t="shared" si="0"/>
      </c>
    </row>
    <row r="16" spans="1:14" ht="15.75" outlineLevel="1" thickBot="1">
      <c r="A16" s="23"/>
      <c r="B16" s="150" t="s">
        <v>172</v>
      </c>
      <c r="C16" s="140" t="str">
        <f>IF(C11&gt;"",C11,"")</f>
        <v>Chau Dinh Huy</v>
      </c>
      <c r="D16" s="140" t="str">
        <f>IF(G11&gt;"",G11,"")</f>
        <v>Laane Lauri</v>
      </c>
      <c r="E16" s="151"/>
      <c r="F16" s="148">
        <v>8</v>
      </c>
      <c r="G16" s="152">
        <v>9</v>
      </c>
      <c r="H16" s="148">
        <v>10</v>
      </c>
      <c r="I16" s="148"/>
      <c r="J16" s="148"/>
      <c r="K16" s="143">
        <f>IF(ISBLANK(F16),"",COUNTIF(F16:J16,"&gt;=0"))</f>
        <v>3</v>
      </c>
      <c r="L16" s="144">
        <f>IF(ISBLANK(F16),"",(IF(LEFT(F16,1)="-",1,0)+IF(LEFT(G16,1)="-",1,0)+IF(LEFT(H16,1)="-",1,0)+IF(LEFT(I16,1)="-",1,0)+IF(LEFT(J16,1)="-",1,0)))</f>
        <v>0</v>
      </c>
      <c r="M16" s="145">
        <f t="shared" si="0"/>
        <v>1</v>
      </c>
      <c r="N16" s="145">
        <f t="shared" si="0"/>
      </c>
    </row>
    <row r="17" spans="1:14" ht="15.75" outlineLevel="1" thickBot="1">
      <c r="A17" s="23"/>
      <c r="B17" s="153" t="s">
        <v>173</v>
      </c>
      <c r="C17" s="140" t="str">
        <f>IF(C9&gt;"",C9,"")</f>
        <v>Soine Toni</v>
      </c>
      <c r="D17" s="140" t="str">
        <f>IF(G10&gt;"",G10,"")</f>
        <v>Miettinen Esa</v>
      </c>
      <c r="E17" s="154"/>
      <c r="F17" s="155"/>
      <c r="G17" s="156"/>
      <c r="H17" s="155"/>
      <c r="I17" s="155"/>
      <c r="J17" s="155"/>
      <c r="K17" s="143">
        <f>IF(ISBLANK(F17),"",COUNTIF(F17:J17,"&gt;=0"))</f>
      </c>
      <c r="L17" s="144">
        <f>IF(ISBLANK(F17),"",(IF(LEFT(F17,1)="-",1,0)+IF(LEFT(G17,1)="-",1,0)+IF(LEFT(H17,1)="-",1,0)+IF(LEFT(I17,1)="-",1,0)+IF(LEFT(J17,1)="-",1,0)))</f>
      </c>
      <c r="M17" s="145">
        <f t="shared" si="0"/>
      </c>
      <c r="N17" s="145">
        <f t="shared" si="0"/>
      </c>
    </row>
    <row r="18" spans="1:14" ht="15" outlineLevel="1">
      <c r="A18" s="23"/>
      <c r="B18" s="146" t="s">
        <v>174</v>
      </c>
      <c r="C18" s="140" t="str">
        <f>IF(C10&gt;"",C10,"")</f>
        <v>Räsänen Mika</v>
      </c>
      <c r="D18" s="140" t="str">
        <f>IF(G9&gt;"",G9,"")</f>
        <v>Mäkelä Jussi</v>
      </c>
      <c r="E18" s="147"/>
      <c r="F18" s="149"/>
      <c r="G18" s="157"/>
      <c r="H18" s="149"/>
      <c r="I18" s="149"/>
      <c r="J18" s="149"/>
      <c r="K18" s="143">
        <f>IF(ISBLANK(F18),"",COUNTIF(F18:J18,"&gt;=0"))</f>
      </c>
      <c r="L18" s="144">
        <f>IF(ISBLANK(F18),"",(IF(LEFT(F18,1)="-",1,0)+IF(LEFT(G18,1)="-",1,0)+IF(LEFT(H18,1)="-",1,0)+IF(LEFT(I18,1)="-",1,0)+IF(LEFT(J18,1)="-",1,0)))</f>
      </c>
      <c r="M18" s="145">
        <f t="shared" si="0"/>
      </c>
      <c r="N18" s="145">
        <f t="shared" si="0"/>
      </c>
    </row>
    <row r="19" spans="1:14" ht="15.75" outlineLevel="1">
      <c r="A19" s="23"/>
      <c r="B19" s="132"/>
      <c r="C19" s="109"/>
      <c r="D19" s="109"/>
      <c r="E19" s="109"/>
      <c r="F19" s="109"/>
      <c r="G19" s="109"/>
      <c r="H19" s="109"/>
      <c r="I19" s="296" t="s">
        <v>175</v>
      </c>
      <c r="J19" s="297"/>
      <c r="K19" s="158">
        <f>SUM(K14:K18)</f>
        <v>9</v>
      </c>
      <c r="L19" s="158">
        <f>SUM(L14:L18)</f>
        <v>1</v>
      </c>
      <c r="M19" s="158">
        <f>SUM(M14:M18)</f>
        <v>3</v>
      </c>
      <c r="N19" s="158">
        <f>SUM(N14:N18)</f>
        <v>0</v>
      </c>
    </row>
    <row r="20" spans="1:14" ht="15.75" outlineLevel="1">
      <c r="A20" s="23"/>
      <c r="B20" s="159" t="s">
        <v>176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60"/>
    </row>
    <row r="21" spans="1:14" ht="15.75" outlineLevel="1">
      <c r="A21" s="23"/>
      <c r="B21" s="161" t="s">
        <v>177</v>
      </c>
      <c r="C21" s="162"/>
      <c r="D21" s="162" t="s">
        <v>178</v>
      </c>
      <c r="E21" s="107"/>
      <c r="F21" s="162"/>
      <c r="G21" s="162" t="s">
        <v>23</v>
      </c>
      <c r="H21" s="107"/>
      <c r="I21" s="162"/>
      <c r="J21" s="163" t="s">
        <v>179</v>
      </c>
      <c r="K21" s="114"/>
      <c r="L21" s="109"/>
      <c r="M21" s="109"/>
      <c r="N21" s="160"/>
    </row>
    <row r="22" spans="1:14" ht="18.75" outlineLevel="1" thickBot="1">
      <c r="A22" s="23"/>
      <c r="B22" s="132"/>
      <c r="C22" s="109"/>
      <c r="D22" s="109"/>
      <c r="E22" s="109"/>
      <c r="F22" s="109"/>
      <c r="G22" s="109"/>
      <c r="H22" s="109"/>
      <c r="I22" s="109"/>
      <c r="J22" s="298" t="str">
        <f>IF(M19=3,C8,IF(N19=3,G8,""))</f>
        <v>PT Espoo</v>
      </c>
      <c r="K22" s="298"/>
      <c r="L22" s="298"/>
      <c r="M22" s="298"/>
      <c r="N22" s="299"/>
    </row>
    <row r="23" spans="1:14" ht="18.75" outlineLevel="1" thickBot="1">
      <c r="A23" s="23"/>
      <c r="B23" s="164"/>
      <c r="C23" s="165"/>
      <c r="D23" s="165"/>
      <c r="E23" s="165"/>
      <c r="F23" s="165"/>
      <c r="G23" s="165"/>
      <c r="H23" s="165"/>
      <c r="I23" s="165"/>
      <c r="J23" s="166"/>
      <c r="K23" s="166"/>
      <c r="L23" s="166"/>
      <c r="M23" s="166"/>
      <c r="N23" s="167"/>
    </row>
    <row r="24" ht="15.75" thickTop="1">
      <c r="A24" s="23"/>
    </row>
    <row r="25" ht="15.75" thickBot="1">
      <c r="A25" s="102" t="s">
        <v>283</v>
      </c>
    </row>
    <row r="26" spans="1:14" ht="16.5" outlineLevel="1" thickTop="1">
      <c r="A26" s="23"/>
      <c r="B26" s="103"/>
      <c r="C26" s="104"/>
      <c r="D26" s="105"/>
      <c r="E26" s="105"/>
      <c r="F26" s="258" t="s">
        <v>147</v>
      </c>
      <c r="G26" s="259"/>
      <c r="H26" s="260" t="s">
        <v>148</v>
      </c>
      <c r="I26" s="261"/>
      <c r="J26" s="261"/>
      <c r="K26" s="261"/>
      <c r="L26" s="261"/>
      <c r="M26" s="261"/>
      <c r="N26" s="262"/>
    </row>
    <row r="27" spans="1:14" ht="15.75" outlineLevel="1">
      <c r="A27" s="23"/>
      <c r="B27" s="106"/>
      <c r="C27" s="107"/>
      <c r="D27" s="108"/>
      <c r="E27" s="109"/>
      <c r="F27" s="263" t="s">
        <v>149</v>
      </c>
      <c r="G27" s="264"/>
      <c r="H27" s="265" t="s">
        <v>35</v>
      </c>
      <c r="I27" s="266"/>
      <c r="J27" s="266"/>
      <c r="K27" s="266"/>
      <c r="L27" s="266"/>
      <c r="M27" s="266"/>
      <c r="N27" s="267"/>
    </row>
    <row r="28" spans="1:14" ht="15.75" outlineLevel="1">
      <c r="A28" s="23"/>
      <c r="B28" s="110"/>
      <c r="C28" s="111"/>
      <c r="D28" s="109"/>
      <c r="E28" s="109"/>
      <c r="F28" s="268" t="s">
        <v>150</v>
      </c>
      <c r="G28" s="269"/>
      <c r="H28" s="270" t="s">
        <v>85</v>
      </c>
      <c r="I28" s="271"/>
      <c r="J28" s="271"/>
      <c r="K28" s="271"/>
      <c r="L28" s="271"/>
      <c r="M28" s="271"/>
      <c r="N28" s="272"/>
    </row>
    <row r="29" spans="1:14" ht="21" outlineLevel="1" thickBot="1">
      <c r="A29" s="23"/>
      <c r="B29" s="112"/>
      <c r="C29" s="113" t="s">
        <v>151</v>
      </c>
      <c r="D29" s="114"/>
      <c r="E29" s="109"/>
      <c r="F29" s="273" t="s">
        <v>152</v>
      </c>
      <c r="G29" s="274"/>
      <c r="H29" s="275">
        <v>43037</v>
      </c>
      <c r="I29" s="276"/>
      <c r="J29" s="277"/>
      <c r="K29" s="115" t="s">
        <v>153</v>
      </c>
      <c r="L29" s="278"/>
      <c r="M29" s="279"/>
      <c r="N29" s="280"/>
    </row>
    <row r="30" spans="1:14" ht="16.5" outlineLevel="1" thickTop="1">
      <c r="A30" s="23"/>
      <c r="B30" s="116"/>
      <c r="C30" s="117"/>
      <c r="D30" s="109"/>
      <c r="E30" s="109"/>
      <c r="F30" s="118"/>
      <c r="G30" s="117"/>
      <c r="H30" s="117"/>
      <c r="I30" s="119"/>
      <c r="J30" s="120"/>
      <c r="K30" s="121"/>
      <c r="L30" s="121"/>
      <c r="M30" s="121"/>
      <c r="N30" s="122"/>
    </row>
    <row r="31" spans="1:14" ht="16.5" outlineLevel="1" thickBot="1">
      <c r="A31" s="23"/>
      <c r="B31" s="123" t="s">
        <v>154</v>
      </c>
      <c r="C31" s="281" t="s">
        <v>88</v>
      </c>
      <c r="D31" s="282"/>
      <c r="E31" s="124"/>
      <c r="F31" s="125" t="s">
        <v>155</v>
      </c>
      <c r="G31" s="281" t="s">
        <v>44</v>
      </c>
      <c r="H31" s="283"/>
      <c r="I31" s="283"/>
      <c r="J31" s="283"/>
      <c r="K31" s="283"/>
      <c r="L31" s="283"/>
      <c r="M31" s="283"/>
      <c r="N31" s="284"/>
    </row>
    <row r="32" spans="1:14" ht="15" outlineLevel="1">
      <c r="A32" s="23"/>
      <c r="B32" s="126" t="s">
        <v>156</v>
      </c>
      <c r="C32" s="285" t="s">
        <v>96</v>
      </c>
      <c r="D32" s="286"/>
      <c r="E32" s="127"/>
      <c r="F32" s="128" t="s">
        <v>157</v>
      </c>
      <c r="G32" s="285" t="s">
        <v>211</v>
      </c>
      <c r="H32" s="287"/>
      <c r="I32" s="287"/>
      <c r="J32" s="287"/>
      <c r="K32" s="287"/>
      <c r="L32" s="287"/>
      <c r="M32" s="287"/>
      <c r="N32" s="288"/>
    </row>
    <row r="33" spans="1:14" ht="15" outlineLevel="1">
      <c r="A33" s="23"/>
      <c r="B33" s="129" t="s">
        <v>158</v>
      </c>
      <c r="C33" s="289" t="s">
        <v>58</v>
      </c>
      <c r="D33" s="290"/>
      <c r="E33" s="127"/>
      <c r="F33" s="130" t="s">
        <v>159</v>
      </c>
      <c r="G33" s="291" t="s">
        <v>212</v>
      </c>
      <c r="H33" s="292"/>
      <c r="I33" s="292"/>
      <c r="J33" s="292"/>
      <c r="K33" s="292"/>
      <c r="L33" s="292"/>
      <c r="M33" s="292"/>
      <c r="N33" s="293"/>
    </row>
    <row r="34" spans="1:14" ht="15" outlineLevel="1">
      <c r="A34" s="23"/>
      <c r="B34" s="129" t="s">
        <v>160</v>
      </c>
      <c r="C34" s="289" t="s">
        <v>127</v>
      </c>
      <c r="D34" s="290"/>
      <c r="E34" s="127"/>
      <c r="F34" s="131" t="s">
        <v>161</v>
      </c>
      <c r="G34" s="291" t="s">
        <v>213</v>
      </c>
      <c r="H34" s="292"/>
      <c r="I34" s="292"/>
      <c r="J34" s="292"/>
      <c r="K34" s="292"/>
      <c r="L34" s="292"/>
      <c r="M34" s="292"/>
      <c r="N34" s="293"/>
    </row>
    <row r="35" spans="1:14" ht="15.75" outlineLevel="1">
      <c r="A35" s="23"/>
      <c r="B35" s="132"/>
      <c r="C35" s="109"/>
      <c r="D35" s="109"/>
      <c r="E35" s="109"/>
      <c r="F35" s="118"/>
      <c r="G35" s="133"/>
      <c r="H35" s="133"/>
      <c r="I35" s="133"/>
      <c r="J35" s="109"/>
      <c r="K35" s="109"/>
      <c r="L35" s="109"/>
      <c r="M35" s="134"/>
      <c r="N35" s="135"/>
    </row>
    <row r="36" spans="1:14" ht="16.5" outlineLevel="1" thickBot="1">
      <c r="A36" s="23"/>
      <c r="B36" s="136" t="s">
        <v>162</v>
      </c>
      <c r="C36" s="109"/>
      <c r="D36" s="109"/>
      <c r="E36" s="109"/>
      <c r="F36" s="137" t="s">
        <v>163</v>
      </c>
      <c r="G36" s="137" t="s">
        <v>164</v>
      </c>
      <c r="H36" s="137" t="s">
        <v>165</v>
      </c>
      <c r="I36" s="137" t="s">
        <v>166</v>
      </c>
      <c r="J36" s="137" t="s">
        <v>167</v>
      </c>
      <c r="K36" s="294" t="s">
        <v>5</v>
      </c>
      <c r="L36" s="295"/>
      <c r="M36" s="137" t="s">
        <v>168</v>
      </c>
      <c r="N36" s="138" t="s">
        <v>169</v>
      </c>
    </row>
    <row r="37" spans="1:14" ht="15.75" outlineLevel="1" thickBot="1">
      <c r="A37" s="23"/>
      <c r="B37" s="139" t="s">
        <v>170</v>
      </c>
      <c r="C37" s="140" t="str">
        <f>IF(C32&gt;"",C32,"")</f>
        <v>Pihkala Arttu</v>
      </c>
      <c r="D37" s="140" t="str">
        <f>IF(G32&gt;"",G32,"")</f>
        <v>Soine Samuli</v>
      </c>
      <c r="E37" s="141"/>
      <c r="F37" s="142">
        <v>-6</v>
      </c>
      <c r="G37" s="142">
        <v>-3</v>
      </c>
      <c r="H37" s="142">
        <v>-8</v>
      </c>
      <c r="I37" s="142"/>
      <c r="J37" s="142"/>
      <c r="K37" s="143">
        <f>IF(ISBLANK(F37),"",COUNTIF(F37:J37,"&gt;=0"))</f>
        <v>0</v>
      </c>
      <c r="L37" s="144">
        <f>IF(ISBLANK(F37),"",(IF(LEFT(F37,1)="-",1,0)+IF(LEFT(G37,1)="-",1,0)+IF(LEFT(H37,1)="-",1,0)+IF(LEFT(I37,1)="-",1,0)+IF(LEFT(J37,1)="-",1,0)))</f>
        <v>3</v>
      </c>
      <c r="M37" s="145">
        <f aca="true" t="shared" si="1" ref="M37:N41">IF(K37=3,1,"")</f>
      </c>
      <c r="N37" s="145">
        <f t="shared" si="1"/>
        <v>1</v>
      </c>
    </row>
    <row r="38" spans="1:14" ht="15.75" outlineLevel="1" thickBot="1">
      <c r="A38" s="23"/>
      <c r="B38" s="146" t="s">
        <v>171</v>
      </c>
      <c r="C38" s="140" t="str">
        <f>IF(C33&gt;"",C33,"")</f>
        <v>Valasti Veeti</v>
      </c>
      <c r="D38" s="140" t="str">
        <f>IF(G33&gt;"",G33,"")</f>
        <v>Lundström Tom</v>
      </c>
      <c r="E38" s="147"/>
      <c r="F38" s="148">
        <v>-9</v>
      </c>
      <c r="G38" s="149">
        <v>-6</v>
      </c>
      <c r="H38" s="149">
        <v>-4</v>
      </c>
      <c r="I38" s="149"/>
      <c r="J38" s="149"/>
      <c r="K38" s="143">
        <f>IF(ISBLANK(F38),"",COUNTIF(F38:J38,"&gt;=0"))</f>
        <v>0</v>
      </c>
      <c r="L38" s="144">
        <f>IF(ISBLANK(F38),"",(IF(LEFT(F38,1)="-",1,0)+IF(LEFT(G38,1)="-",1,0)+IF(LEFT(H38,1)="-",1,0)+IF(LEFT(I38,1)="-",1,0)+IF(LEFT(J38,1)="-",1,0)))</f>
        <v>3</v>
      </c>
      <c r="M38" s="145">
        <f t="shared" si="1"/>
      </c>
      <c r="N38" s="145">
        <f t="shared" si="1"/>
        <v>1</v>
      </c>
    </row>
    <row r="39" spans="1:14" ht="15.75" outlineLevel="1" thickBot="1">
      <c r="A39" s="23"/>
      <c r="B39" s="150" t="s">
        <v>172</v>
      </c>
      <c r="C39" s="140" t="str">
        <f>IF(C34&gt;"",C34,"")</f>
        <v>Ojala Matias</v>
      </c>
      <c r="D39" s="140" t="str">
        <f>IF(G34&gt;"",G34,"")</f>
        <v>Mustonen Aleksi</v>
      </c>
      <c r="E39" s="151"/>
      <c r="F39" s="148">
        <v>-9</v>
      </c>
      <c r="G39" s="152">
        <v>9</v>
      </c>
      <c r="H39" s="148">
        <v>-8</v>
      </c>
      <c r="I39" s="148">
        <v>-3</v>
      </c>
      <c r="J39" s="148"/>
      <c r="K39" s="143">
        <f>IF(ISBLANK(F39),"",COUNTIF(F39:J39,"&gt;=0"))</f>
        <v>1</v>
      </c>
      <c r="L39" s="144">
        <f>IF(ISBLANK(F39),"",(IF(LEFT(F39,1)="-",1,0)+IF(LEFT(G39,1)="-",1,0)+IF(LEFT(H39,1)="-",1,0)+IF(LEFT(I39,1)="-",1,0)+IF(LEFT(J39,1)="-",1,0)))</f>
        <v>3</v>
      </c>
      <c r="M39" s="145">
        <f t="shared" si="1"/>
      </c>
      <c r="N39" s="145">
        <f t="shared" si="1"/>
        <v>1</v>
      </c>
    </row>
    <row r="40" spans="1:14" ht="15.75" outlineLevel="1" thickBot="1">
      <c r="A40" s="23"/>
      <c r="B40" s="153" t="s">
        <v>173</v>
      </c>
      <c r="C40" s="140" t="str">
        <f>IF(C32&gt;"",C32,"")</f>
        <v>Pihkala Arttu</v>
      </c>
      <c r="D40" s="140" t="str">
        <f>IF(G33&gt;"",G33,"")</f>
        <v>Lundström Tom</v>
      </c>
      <c r="E40" s="154"/>
      <c r="F40" s="155"/>
      <c r="G40" s="156"/>
      <c r="H40" s="155"/>
      <c r="I40" s="155"/>
      <c r="J40" s="155"/>
      <c r="K40" s="143">
        <f>IF(ISBLANK(F40),"",COUNTIF(F40:J40,"&gt;=0"))</f>
      </c>
      <c r="L40" s="144">
        <f>IF(ISBLANK(F40),"",(IF(LEFT(F40,1)="-",1,0)+IF(LEFT(G40,1)="-",1,0)+IF(LEFT(H40,1)="-",1,0)+IF(LEFT(I40,1)="-",1,0)+IF(LEFT(J40,1)="-",1,0)))</f>
      </c>
      <c r="M40" s="145">
        <f t="shared" si="1"/>
      </c>
      <c r="N40" s="145">
        <f t="shared" si="1"/>
      </c>
    </row>
    <row r="41" spans="1:14" ht="15" outlineLevel="1">
      <c r="A41" s="23"/>
      <c r="B41" s="146" t="s">
        <v>174</v>
      </c>
      <c r="C41" s="140" t="str">
        <f>IF(C33&gt;"",C33,"")</f>
        <v>Valasti Veeti</v>
      </c>
      <c r="D41" s="140" t="str">
        <f>IF(G32&gt;"",G32,"")</f>
        <v>Soine Samuli</v>
      </c>
      <c r="E41" s="147"/>
      <c r="F41" s="149"/>
      <c r="G41" s="157"/>
      <c r="H41" s="149"/>
      <c r="I41" s="149"/>
      <c r="J41" s="149"/>
      <c r="K41" s="143">
        <f>IF(ISBLANK(F41),"",COUNTIF(F41:J41,"&gt;=0"))</f>
      </c>
      <c r="L41" s="144">
        <f>IF(ISBLANK(F41),"",(IF(LEFT(F41,1)="-",1,0)+IF(LEFT(G41,1)="-",1,0)+IF(LEFT(H41,1)="-",1,0)+IF(LEFT(I41,1)="-",1,0)+IF(LEFT(J41,1)="-",1,0)))</f>
      </c>
      <c r="M41" s="145">
        <f t="shared" si="1"/>
      </c>
      <c r="N41" s="145">
        <f t="shared" si="1"/>
      </c>
    </row>
    <row r="42" spans="1:14" ht="15.75" outlineLevel="1">
      <c r="A42" s="23"/>
      <c r="B42" s="132"/>
      <c r="C42" s="109"/>
      <c r="D42" s="109"/>
      <c r="E42" s="109"/>
      <c r="F42" s="109"/>
      <c r="G42" s="109"/>
      <c r="H42" s="109"/>
      <c r="I42" s="296" t="s">
        <v>175</v>
      </c>
      <c r="J42" s="297"/>
      <c r="K42" s="158">
        <f>SUM(K37:K41)</f>
        <v>1</v>
      </c>
      <c r="L42" s="158">
        <f>SUM(L37:L41)</f>
        <v>9</v>
      </c>
      <c r="M42" s="158">
        <f>SUM(M37:M41)</f>
        <v>0</v>
      </c>
      <c r="N42" s="158">
        <f>SUM(N37:N41)</f>
        <v>3</v>
      </c>
    </row>
    <row r="43" spans="1:14" ht="15.75" outlineLevel="1">
      <c r="A43" s="23"/>
      <c r="B43" s="159" t="s">
        <v>176</v>
      </c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60"/>
    </row>
    <row r="44" spans="1:14" ht="15.75" outlineLevel="1">
      <c r="A44" s="23"/>
      <c r="B44" s="161" t="s">
        <v>177</v>
      </c>
      <c r="C44" s="162"/>
      <c r="D44" s="162" t="s">
        <v>178</v>
      </c>
      <c r="E44" s="107"/>
      <c r="F44" s="162"/>
      <c r="G44" s="162" t="s">
        <v>23</v>
      </c>
      <c r="H44" s="107"/>
      <c r="I44" s="162"/>
      <c r="J44" s="163" t="s">
        <v>179</v>
      </c>
      <c r="K44" s="114"/>
      <c r="L44" s="109"/>
      <c r="M44" s="109"/>
      <c r="N44" s="160"/>
    </row>
    <row r="45" spans="1:14" ht="18.75" outlineLevel="1" thickBot="1">
      <c r="A45" s="23"/>
      <c r="B45" s="132"/>
      <c r="C45" s="109"/>
      <c r="D45" s="109"/>
      <c r="E45" s="109"/>
      <c r="F45" s="109"/>
      <c r="G45" s="109"/>
      <c r="H45" s="109"/>
      <c r="I45" s="109"/>
      <c r="J45" s="298" t="str">
        <f>IF(M42=3,C31,IF(N42=3,G31,""))</f>
        <v>TIP-70</v>
      </c>
      <c r="K45" s="298"/>
      <c r="L45" s="298"/>
      <c r="M45" s="298"/>
      <c r="N45" s="299"/>
    </row>
    <row r="46" spans="1:14" ht="18.75" outlineLevel="1" thickBot="1">
      <c r="A46" s="23"/>
      <c r="B46" s="164"/>
      <c r="C46" s="165"/>
      <c r="D46" s="165"/>
      <c r="E46" s="165"/>
      <c r="F46" s="165"/>
      <c r="G46" s="165"/>
      <c r="H46" s="165"/>
      <c r="I46" s="165"/>
      <c r="J46" s="166"/>
      <c r="K46" s="166"/>
      <c r="L46" s="166"/>
      <c r="M46" s="166"/>
      <c r="N46" s="167"/>
    </row>
    <row r="47" ht="15.75" thickTop="1">
      <c r="A47" s="23"/>
    </row>
    <row r="48" ht="15.75" thickBot="1">
      <c r="A48" s="102" t="s">
        <v>284</v>
      </c>
    </row>
    <row r="49" spans="1:14" ht="16.5" outlineLevel="1" thickTop="1">
      <c r="A49" s="23"/>
      <c r="B49" s="103"/>
      <c r="C49" s="104"/>
      <c r="D49" s="105"/>
      <c r="E49" s="105"/>
      <c r="F49" s="258" t="s">
        <v>147</v>
      </c>
      <c r="G49" s="259"/>
      <c r="H49" s="260" t="s">
        <v>148</v>
      </c>
      <c r="I49" s="261"/>
      <c r="J49" s="261"/>
      <c r="K49" s="261"/>
      <c r="L49" s="261"/>
      <c r="M49" s="261"/>
      <c r="N49" s="262"/>
    </row>
    <row r="50" spans="1:14" ht="15.75" outlineLevel="1">
      <c r="A50" s="23"/>
      <c r="B50" s="106"/>
      <c r="C50" s="107"/>
      <c r="D50" s="108"/>
      <c r="E50" s="109"/>
      <c r="F50" s="263" t="s">
        <v>149</v>
      </c>
      <c r="G50" s="264"/>
      <c r="H50" s="265" t="s">
        <v>35</v>
      </c>
      <c r="I50" s="266"/>
      <c r="J50" s="266"/>
      <c r="K50" s="266"/>
      <c r="L50" s="266"/>
      <c r="M50" s="266"/>
      <c r="N50" s="267"/>
    </row>
    <row r="51" spans="1:14" ht="15.75" outlineLevel="1">
      <c r="A51" s="23"/>
      <c r="B51" s="110"/>
      <c r="C51" s="111"/>
      <c r="D51" s="109"/>
      <c r="E51" s="109"/>
      <c r="F51" s="268" t="s">
        <v>150</v>
      </c>
      <c r="G51" s="269"/>
      <c r="H51" s="270" t="s">
        <v>85</v>
      </c>
      <c r="I51" s="271"/>
      <c r="J51" s="271"/>
      <c r="K51" s="271"/>
      <c r="L51" s="271"/>
      <c r="M51" s="271"/>
      <c r="N51" s="272"/>
    </row>
    <row r="52" spans="1:14" ht="21" outlineLevel="1" thickBot="1">
      <c r="A52" s="23"/>
      <c r="B52" s="112"/>
      <c r="C52" s="113" t="s">
        <v>151</v>
      </c>
      <c r="D52" s="114"/>
      <c r="E52" s="109"/>
      <c r="F52" s="273" t="s">
        <v>152</v>
      </c>
      <c r="G52" s="274"/>
      <c r="H52" s="275">
        <v>43037</v>
      </c>
      <c r="I52" s="276"/>
      <c r="J52" s="277"/>
      <c r="K52" s="115" t="s">
        <v>153</v>
      </c>
      <c r="L52" s="278"/>
      <c r="M52" s="279"/>
      <c r="N52" s="280"/>
    </row>
    <row r="53" spans="1:14" ht="16.5" outlineLevel="1" thickTop="1">
      <c r="A53" s="23"/>
      <c r="B53" s="116"/>
      <c r="C53" s="117"/>
      <c r="D53" s="109"/>
      <c r="E53" s="109"/>
      <c r="F53" s="118"/>
      <c r="G53" s="117"/>
      <c r="H53" s="117"/>
      <c r="I53" s="119"/>
      <c r="J53" s="120"/>
      <c r="K53" s="121"/>
      <c r="L53" s="121"/>
      <c r="M53" s="121"/>
      <c r="N53" s="122"/>
    </row>
    <row r="54" spans="1:14" ht="16.5" outlineLevel="1" thickBot="1">
      <c r="A54" s="23"/>
      <c r="B54" s="123" t="s">
        <v>154</v>
      </c>
      <c r="C54" s="281" t="s">
        <v>13</v>
      </c>
      <c r="D54" s="282"/>
      <c r="E54" s="124"/>
      <c r="F54" s="125" t="s">
        <v>155</v>
      </c>
      <c r="G54" s="281" t="s">
        <v>86</v>
      </c>
      <c r="H54" s="283"/>
      <c r="I54" s="283"/>
      <c r="J54" s="283"/>
      <c r="K54" s="283"/>
      <c r="L54" s="283"/>
      <c r="M54" s="283"/>
      <c r="N54" s="284"/>
    </row>
    <row r="55" spans="1:14" ht="15" outlineLevel="1">
      <c r="A55" s="23"/>
      <c r="B55" s="126" t="s">
        <v>156</v>
      </c>
      <c r="C55" s="285" t="s">
        <v>215</v>
      </c>
      <c r="D55" s="286"/>
      <c r="E55" s="127"/>
      <c r="F55" s="128" t="s">
        <v>157</v>
      </c>
      <c r="G55" s="285" t="s">
        <v>51</v>
      </c>
      <c r="H55" s="287"/>
      <c r="I55" s="287"/>
      <c r="J55" s="287"/>
      <c r="K55" s="287"/>
      <c r="L55" s="287"/>
      <c r="M55" s="287"/>
      <c r="N55" s="288"/>
    </row>
    <row r="56" spans="1:14" ht="15" outlineLevel="1">
      <c r="A56" s="23"/>
      <c r="B56" s="129" t="s">
        <v>158</v>
      </c>
      <c r="C56" s="289" t="s">
        <v>216</v>
      </c>
      <c r="D56" s="290"/>
      <c r="E56" s="127"/>
      <c r="F56" s="130" t="s">
        <v>159</v>
      </c>
      <c r="G56" s="291" t="s">
        <v>34</v>
      </c>
      <c r="H56" s="292"/>
      <c r="I56" s="292"/>
      <c r="J56" s="292"/>
      <c r="K56" s="292"/>
      <c r="L56" s="292"/>
      <c r="M56" s="292"/>
      <c r="N56" s="293"/>
    </row>
    <row r="57" spans="1:14" ht="15" outlineLevel="1">
      <c r="A57" s="23"/>
      <c r="B57" s="129" t="s">
        <v>160</v>
      </c>
      <c r="C57" s="289" t="s">
        <v>217</v>
      </c>
      <c r="D57" s="290"/>
      <c r="E57" s="127"/>
      <c r="F57" s="131" t="s">
        <v>161</v>
      </c>
      <c r="G57" s="291" t="s">
        <v>54</v>
      </c>
      <c r="H57" s="292"/>
      <c r="I57" s="292"/>
      <c r="J57" s="292"/>
      <c r="K57" s="292"/>
      <c r="L57" s="292"/>
      <c r="M57" s="292"/>
      <c r="N57" s="293"/>
    </row>
    <row r="58" spans="1:14" ht="15.75" outlineLevel="1">
      <c r="A58" s="23"/>
      <c r="B58" s="132"/>
      <c r="C58" s="109"/>
      <c r="D58" s="109"/>
      <c r="E58" s="109"/>
      <c r="F58" s="118"/>
      <c r="G58" s="133"/>
      <c r="H58" s="133"/>
      <c r="I58" s="133"/>
      <c r="J58" s="109"/>
      <c r="K58" s="109"/>
      <c r="L58" s="109"/>
      <c r="M58" s="134"/>
      <c r="N58" s="135"/>
    </row>
    <row r="59" spans="1:14" ht="16.5" outlineLevel="1" thickBot="1">
      <c r="A59" s="23"/>
      <c r="B59" s="136" t="s">
        <v>162</v>
      </c>
      <c r="C59" s="109"/>
      <c r="D59" s="109"/>
      <c r="E59" s="109"/>
      <c r="F59" s="137" t="s">
        <v>163</v>
      </c>
      <c r="G59" s="137" t="s">
        <v>164</v>
      </c>
      <c r="H59" s="137" t="s">
        <v>165</v>
      </c>
      <c r="I59" s="137" t="s">
        <v>166</v>
      </c>
      <c r="J59" s="137" t="s">
        <v>167</v>
      </c>
      <c r="K59" s="294" t="s">
        <v>5</v>
      </c>
      <c r="L59" s="295"/>
      <c r="M59" s="137" t="s">
        <v>168</v>
      </c>
      <c r="N59" s="138" t="s">
        <v>169</v>
      </c>
    </row>
    <row r="60" spans="1:14" ht="15.75" outlineLevel="1" thickBot="1">
      <c r="A60" s="23"/>
      <c r="B60" s="139" t="s">
        <v>170</v>
      </c>
      <c r="C60" s="140" t="str">
        <f>IF(C55&gt;"",C55,"")</f>
        <v>Naumi Alex</v>
      </c>
      <c r="D60" s="140" t="str">
        <f>IF(G55&gt;"",G55,"")</f>
        <v>Hyttinen Aleksi</v>
      </c>
      <c r="E60" s="141"/>
      <c r="F60" s="142">
        <v>7</v>
      </c>
      <c r="G60" s="142">
        <v>6</v>
      </c>
      <c r="H60" s="142">
        <v>-9</v>
      </c>
      <c r="I60" s="142">
        <v>6</v>
      </c>
      <c r="J60" s="142"/>
      <c r="K60" s="143">
        <f>IF(ISBLANK(F60),"",COUNTIF(F60:J60,"&gt;=0"))</f>
        <v>3</v>
      </c>
      <c r="L60" s="144">
        <f>IF(ISBLANK(F60),"",(IF(LEFT(F60,1)="-",1,0)+IF(LEFT(G60,1)="-",1,0)+IF(LEFT(H60,1)="-",1,0)+IF(LEFT(I60,1)="-",1,0)+IF(LEFT(J60,1)="-",1,0)))</f>
        <v>1</v>
      </c>
      <c r="M60" s="145">
        <f aca="true" t="shared" si="2" ref="M60:N64">IF(K60=3,1,"")</f>
        <v>1</v>
      </c>
      <c r="N60" s="145">
        <f t="shared" si="2"/>
      </c>
    </row>
    <row r="61" spans="1:14" ht="15.75" outlineLevel="1" thickBot="1">
      <c r="A61" s="23"/>
      <c r="B61" s="146" t="s">
        <v>171</v>
      </c>
      <c r="C61" s="140" t="str">
        <f>IF(C56&gt;"",C56,"")</f>
        <v>Autio Riku</v>
      </c>
      <c r="D61" s="140" t="str">
        <f>IF(G56&gt;"",G56,"")</f>
        <v>Punnonen Petter</v>
      </c>
      <c r="E61" s="147"/>
      <c r="F61" s="148">
        <v>7</v>
      </c>
      <c r="G61" s="149">
        <v>4</v>
      </c>
      <c r="H61" s="149">
        <v>7</v>
      </c>
      <c r="I61" s="149"/>
      <c r="J61" s="149"/>
      <c r="K61" s="143">
        <f>IF(ISBLANK(F61),"",COUNTIF(F61:J61,"&gt;=0"))</f>
        <v>3</v>
      </c>
      <c r="L61" s="144">
        <f>IF(ISBLANK(F61),"",(IF(LEFT(F61,1)="-",1,0)+IF(LEFT(G61,1)="-",1,0)+IF(LEFT(H61,1)="-",1,0)+IF(LEFT(I61,1)="-",1,0)+IF(LEFT(J61,1)="-",1,0)))</f>
        <v>0</v>
      </c>
      <c r="M61" s="145">
        <f t="shared" si="2"/>
        <v>1</v>
      </c>
      <c r="N61" s="145">
        <f t="shared" si="2"/>
      </c>
    </row>
    <row r="62" spans="1:14" ht="15.75" outlineLevel="1" thickBot="1">
      <c r="A62" s="23"/>
      <c r="B62" s="150" t="s">
        <v>172</v>
      </c>
      <c r="C62" s="140" t="str">
        <f>IF(C57&gt;"",C57,"")</f>
        <v>Flemming Veikka</v>
      </c>
      <c r="D62" s="140" t="str">
        <f>IF(G57&gt;"",G57,"")</f>
        <v>Hartikainen Iivari</v>
      </c>
      <c r="E62" s="151"/>
      <c r="F62" s="148">
        <v>5</v>
      </c>
      <c r="G62" s="152">
        <v>-9</v>
      </c>
      <c r="H62" s="148">
        <v>-8</v>
      </c>
      <c r="I62" s="148">
        <v>10</v>
      </c>
      <c r="J62" s="148">
        <v>6</v>
      </c>
      <c r="K62" s="143">
        <f>IF(ISBLANK(F62),"",COUNTIF(F62:J62,"&gt;=0"))</f>
        <v>3</v>
      </c>
      <c r="L62" s="144">
        <f>IF(ISBLANK(F62),"",(IF(LEFT(F62,1)="-",1,0)+IF(LEFT(G62,1)="-",1,0)+IF(LEFT(H62,1)="-",1,0)+IF(LEFT(I62,1)="-",1,0)+IF(LEFT(J62,1)="-",1,0)))</f>
        <v>2</v>
      </c>
      <c r="M62" s="145">
        <f t="shared" si="2"/>
        <v>1</v>
      </c>
      <c r="N62" s="145">
        <f t="shared" si="2"/>
      </c>
    </row>
    <row r="63" spans="1:14" ht="15.75" outlineLevel="1" thickBot="1">
      <c r="A63" s="23"/>
      <c r="B63" s="153" t="s">
        <v>173</v>
      </c>
      <c r="C63" s="140" t="str">
        <f>IF(C55&gt;"",C55,"")</f>
        <v>Naumi Alex</v>
      </c>
      <c r="D63" s="140" t="str">
        <f>IF(G56&gt;"",G56,"")</f>
        <v>Punnonen Petter</v>
      </c>
      <c r="E63" s="154"/>
      <c r="F63" s="155"/>
      <c r="G63" s="156"/>
      <c r="H63" s="155"/>
      <c r="I63" s="155"/>
      <c r="J63" s="155"/>
      <c r="K63" s="143">
        <f>IF(ISBLANK(F63),"",COUNTIF(F63:J63,"&gt;=0"))</f>
      </c>
      <c r="L63" s="144">
        <f>IF(ISBLANK(F63),"",(IF(LEFT(F63,1)="-",1,0)+IF(LEFT(G63,1)="-",1,0)+IF(LEFT(H63,1)="-",1,0)+IF(LEFT(I63,1)="-",1,0)+IF(LEFT(J63,1)="-",1,0)))</f>
      </c>
      <c r="M63" s="145">
        <f t="shared" si="2"/>
      </c>
      <c r="N63" s="145">
        <f t="shared" si="2"/>
      </c>
    </row>
    <row r="64" spans="1:14" ht="15" outlineLevel="1">
      <c r="A64" s="23"/>
      <c r="B64" s="146" t="s">
        <v>174</v>
      </c>
      <c r="C64" s="140" t="str">
        <f>IF(C56&gt;"",C56,"")</f>
        <v>Autio Riku</v>
      </c>
      <c r="D64" s="140" t="str">
        <f>IF(G55&gt;"",G55,"")</f>
        <v>Hyttinen Aleksi</v>
      </c>
      <c r="E64" s="147"/>
      <c r="F64" s="149"/>
      <c r="G64" s="157"/>
      <c r="H64" s="149"/>
      <c r="I64" s="149"/>
      <c r="J64" s="149"/>
      <c r="K64" s="143">
        <f>IF(ISBLANK(F64),"",COUNTIF(F64:J64,"&gt;=0"))</f>
      </c>
      <c r="L64" s="144">
        <f>IF(ISBLANK(F64),"",(IF(LEFT(F64,1)="-",1,0)+IF(LEFT(G64,1)="-",1,0)+IF(LEFT(H64,1)="-",1,0)+IF(LEFT(I64,1)="-",1,0)+IF(LEFT(J64,1)="-",1,0)))</f>
      </c>
      <c r="M64" s="145">
        <f t="shared" si="2"/>
      </c>
      <c r="N64" s="145">
        <f t="shared" si="2"/>
      </c>
    </row>
    <row r="65" spans="1:14" ht="15.75" outlineLevel="1">
      <c r="A65" s="23"/>
      <c r="B65" s="132"/>
      <c r="C65" s="109"/>
      <c r="D65" s="109"/>
      <c r="E65" s="109"/>
      <c r="F65" s="109"/>
      <c r="G65" s="109"/>
      <c r="H65" s="109"/>
      <c r="I65" s="296" t="s">
        <v>175</v>
      </c>
      <c r="J65" s="297"/>
      <c r="K65" s="158">
        <f>SUM(K60:K64)</f>
        <v>9</v>
      </c>
      <c r="L65" s="158">
        <f>SUM(L60:L64)</f>
        <v>3</v>
      </c>
      <c r="M65" s="158">
        <f>SUM(M60:M64)</f>
        <v>3</v>
      </c>
      <c r="N65" s="158">
        <f>SUM(N60:N64)</f>
        <v>0</v>
      </c>
    </row>
    <row r="66" spans="1:14" ht="15.75" outlineLevel="1">
      <c r="A66" s="23"/>
      <c r="B66" s="159" t="s">
        <v>176</v>
      </c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60"/>
    </row>
    <row r="67" spans="1:14" ht="15.75" outlineLevel="1">
      <c r="A67" s="23"/>
      <c r="B67" s="161" t="s">
        <v>177</v>
      </c>
      <c r="C67" s="162"/>
      <c r="D67" s="162" t="s">
        <v>178</v>
      </c>
      <c r="E67" s="107"/>
      <c r="F67" s="162"/>
      <c r="G67" s="162" t="s">
        <v>23</v>
      </c>
      <c r="H67" s="107"/>
      <c r="I67" s="162"/>
      <c r="J67" s="163" t="s">
        <v>179</v>
      </c>
      <c r="K67" s="114"/>
      <c r="L67" s="109"/>
      <c r="M67" s="109"/>
      <c r="N67" s="160"/>
    </row>
    <row r="68" spans="1:14" ht="18.75" outlineLevel="1" thickBot="1">
      <c r="A68" s="23"/>
      <c r="B68" s="132"/>
      <c r="C68" s="109"/>
      <c r="D68" s="109"/>
      <c r="E68" s="109"/>
      <c r="F68" s="109"/>
      <c r="G68" s="109"/>
      <c r="H68" s="109"/>
      <c r="I68" s="109"/>
      <c r="J68" s="298" t="str">
        <f>IF(M65=3,C54,IF(N65=3,G54,""))</f>
        <v>KoKa</v>
      </c>
      <c r="K68" s="298"/>
      <c r="L68" s="298"/>
      <c r="M68" s="298"/>
      <c r="N68" s="299"/>
    </row>
    <row r="69" spans="1:14" ht="18.75" outlineLevel="1" thickBot="1">
      <c r="A69" s="23"/>
      <c r="B69" s="164"/>
      <c r="C69" s="165"/>
      <c r="D69" s="165"/>
      <c r="E69" s="165"/>
      <c r="F69" s="165"/>
      <c r="G69" s="165"/>
      <c r="H69" s="165"/>
      <c r="I69" s="165"/>
      <c r="J69" s="166"/>
      <c r="K69" s="166"/>
      <c r="L69" s="166"/>
      <c r="M69" s="166"/>
      <c r="N69" s="167"/>
    </row>
    <row r="70" ht="15.75" thickTop="1">
      <c r="A70" s="23"/>
    </row>
    <row r="71" ht="15.75" thickBot="1">
      <c r="A71" s="102" t="s">
        <v>285</v>
      </c>
    </row>
    <row r="72" spans="1:14" ht="16.5" outlineLevel="1" thickTop="1">
      <c r="A72" s="23"/>
      <c r="B72" s="103"/>
      <c r="C72" s="104"/>
      <c r="D72" s="105"/>
      <c r="E72" s="105"/>
      <c r="F72" s="258" t="s">
        <v>147</v>
      </c>
      <c r="G72" s="259"/>
      <c r="H72" s="260" t="s">
        <v>148</v>
      </c>
      <c r="I72" s="261"/>
      <c r="J72" s="261"/>
      <c r="K72" s="261"/>
      <c r="L72" s="261"/>
      <c r="M72" s="261"/>
      <c r="N72" s="262"/>
    </row>
    <row r="73" spans="1:14" ht="15.75" outlineLevel="1">
      <c r="A73" s="23"/>
      <c r="B73" s="106"/>
      <c r="C73" s="107"/>
      <c r="D73" s="108"/>
      <c r="E73" s="109"/>
      <c r="F73" s="263" t="s">
        <v>149</v>
      </c>
      <c r="G73" s="264"/>
      <c r="H73" s="265" t="s">
        <v>35</v>
      </c>
      <c r="I73" s="266"/>
      <c r="J73" s="266"/>
      <c r="K73" s="266"/>
      <c r="L73" s="266"/>
      <c r="M73" s="266"/>
      <c r="N73" s="267"/>
    </row>
    <row r="74" spans="1:14" ht="15.75" outlineLevel="1">
      <c r="A74" s="23"/>
      <c r="B74" s="110"/>
      <c r="C74" s="111"/>
      <c r="D74" s="109"/>
      <c r="E74" s="109"/>
      <c r="F74" s="268" t="s">
        <v>150</v>
      </c>
      <c r="G74" s="269"/>
      <c r="H74" s="270" t="s">
        <v>85</v>
      </c>
      <c r="I74" s="271"/>
      <c r="J74" s="271"/>
      <c r="K74" s="271"/>
      <c r="L74" s="271"/>
      <c r="M74" s="271"/>
      <c r="N74" s="272"/>
    </row>
    <row r="75" spans="1:14" ht="21" outlineLevel="1" thickBot="1">
      <c r="A75" s="23"/>
      <c r="B75" s="112"/>
      <c r="C75" s="113" t="s">
        <v>151</v>
      </c>
      <c r="D75" s="114"/>
      <c r="E75" s="109"/>
      <c r="F75" s="273" t="s">
        <v>152</v>
      </c>
      <c r="G75" s="274"/>
      <c r="H75" s="275">
        <v>43037</v>
      </c>
      <c r="I75" s="276"/>
      <c r="J75" s="277"/>
      <c r="K75" s="115" t="s">
        <v>153</v>
      </c>
      <c r="L75" s="278"/>
      <c r="M75" s="279"/>
      <c r="N75" s="280"/>
    </row>
    <row r="76" spans="1:14" ht="16.5" outlineLevel="1" thickTop="1">
      <c r="A76" s="23"/>
      <c r="B76" s="116"/>
      <c r="C76" s="117"/>
      <c r="D76" s="109"/>
      <c r="E76" s="109"/>
      <c r="F76" s="118"/>
      <c r="G76" s="117"/>
      <c r="H76" s="117"/>
      <c r="I76" s="119"/>
      <c r="J76" s="120"/>
      <c r="K76" s="121"/>
      <c r="L76" s="121"/>
      <c r="M76" s="121"/>
      <c r="N76" s="122"/>
    </row>
    <row r="77" spans="1:14" ht="16.5" outlineLevel="1" thickBot="1">
      <c r="A77" s="23"/>
      <c r="B77" s="123" t="s">
        <v>154</v>
      </c>
      <c r="C77" s="281" t="s">
        <v>60</v>
      </c>
      <c r="D77" s="282"/>
      <c r="E77" s="124"/>
      <c r="F77" s="125" t="s">
        <v>155</v>
      </c>
      <c r="G77" s="281" t="s">
        <v>37</v>
      </c>
      <c r="H77" s="283"/>
      <c r="I77" s="283"/>
      <c r="J77" s="283"/>
      <c r="K77" s="283"/>
      <c r="L77" s="283"/>
      <c r="M77" s="283"/>
      <c r="N77" s="284"/>
    </row>
    <row r="78" spans="1:14" ht="15" outlineLevel="1">
      <c r="A78" s="23"/>
      <c r="B78" s="126" t="s">
        <v>156</v>
      </c>
      <c r="C78" s="285" t="s">
        <v>199</v>
      </c>
      <c r="D78" s="286"/>
      <c r="E78" s="127"/>
      <c r="F78" s="128" t="s">
        <v>157</v>
      </c>
      <c r="G78" s="285" t="s">
        <v>218</v>
      </c>
      <c r="H78" s="287"/>
      <c r="I78" s="287"/>
      <c r="J78" s="287"/>
      <c r="K78" s="287"/>
      <c r="L78" s="287"/>
      <c r="M78" s="287"/>
      <c r="N78" s="288"/>
    </row>
    <row r="79" spans="1:14" ht="15" outlineLevel="1">
      <c r="A79" s="23"/>
      <c r="B79" s="129" t="s">
        <v>158</v>
      </c>
      <c r="C79" s="289" t="s">
        <v>104</v>
      </c>
      <c r="D79" s="290"/>
      <c r="E79" s="127"/>
      <c r="F79" s="130" t="s">
        <v>159</v>
      </c>
      <c r="G79" s="291" t="s">
        <v>219</v>
      </c>
      <c r="H79" s="292"/>
      <c r="I79" s="292"/>
      <c r="J79" s="292"/>
      <c r="K79" s="292"/>
      <c r="L79" s="292"/>
      <c r="M79" s="292"/>
      <c r="N79" s="293"/>
    </row>
    <row r="80" spans="1:14" ht="15" outlineLevel="1">
      <c r="A80" s="23"/>
      <c r="B80" s="129" t="s">
        <v>160</v>
      </c>
      <c r="C80" s="289" t="s">
        <v>40</v>
      </c>
      <c r="D80" s="290"/>
      <c r="E80" s="127"/>
      <c r="F80" s="131" t="s">
        <v>161</v>
      </c>
      <c r="G80" s="291" t="s">
        <v>220</v>
      </c>
      <c r="H80" s="292"/>
      <c r="I80" s="292"/>
      <c r="J80" s="292"/>
      <c r="K80" s="292"/>
      <c r="L80" s="292"/>
      <c r="M80" s="292"/>
      <c r="N80" s="293"/>
    </row>
    <row r="81" spans="1:14" ht="15.75" outlineLevel="1">
      <c r="A81" s="23"/>
      <c r="B81" s="132"/>
      <c r="C81" s="109"/>
      <c r="D81" s="109"/>
      <c r="E81" s="109"/>
      <c r="F81" s="118"/>
      <c r="G81" s="133"/>
      <c r="H81" s="133"/>
      <c r="I81" s="133"/>
      <c r="J81" s="109"/>
      <c r="K81" s="109"/>
      <c r="L81" s="109"/>
      <c r="M81" s="134"/>
      <c r="N81" s="135"/>
    </row>
    <row r="82" spans="1:14" ht="16.5" outlineLevel="1" thickBot="1">
      <c r="A82" s="23"/>
      <c r="B82" s="136" t="s">
        <v>162</v>
      </c>
      <c r="C82" s="109"/>
      <c r="D82" s="109"/>
      <c r="E82" s="109"/>
      <c r="F82" s="137" t="s">
        <v>163</v>
      </c>
      <c r="G82" s="137" t="s">
        <v>164</v>
      </c>
      <c r="H82" s="137" t="s">
        <v>165</v>
      </c>
      <c r="I82" s="137" t="s">
        <v>166</v>
      </c>
      <c r="J82" s="137" t="s">
        <v>167</v>
      </c>
      <c r="K82" s="294" t="s">
        <v>5</v>
      </c>
      <c r="L82" s="295"/>
      <c r="M82" s="137" t="s">
        <v>168</v>
      </c>
      <c r="N82" s="138" t="s">
        <v>169</v>
      </c>
    </row>
    <row r="83" spans="1:14" ht="15.75" outlineLevel="1" thickBot="1">
      <c r="A83" s="23"/>
      <c r="B83" s="139" t="s">
        <v>170</v>
      </c>
      <c r="C83" s="140" t="str">
        <f>IF(C78&gt;"",C78,"")</f>
        <v>Koskinen Ari-Matti</v>
      </c>
      <c r="D83" s="140" t="str">
        <f>IF(G78&gt;"",G78,"")</f>
        <v>O´Connor Miika</v>
      </c>
      <c r="E83" s="141"/>
      <c r="F83" s="142">
        <v>9</v>
      </c>
      <c r="G83" s="142">
        <v>11</v>
      </c>
      <c r="H83" s="142">
        <v>7</v>
      </c>
      <c r="I83" s="142"/>
      <c r="J83" s="142"/>
      <c r="K83" s="143">
        <f>IF(ISBLANK(F83),"",COUNTIF(F83:J83,"&gt;=0"))</f>
        <v>3</v>
      </c>
      <c r="L83" s="144">
        <f>IF(ISBLANK(F83),"",(IF(LEFT(F83,1)="-",1,0)+IF(LEFT(G83,1)="-",1,0)+IF(LEFT(H83,1)="-",1,0)+IF(LEFT(I83,1)="-",1,0)+IF(LEFT(J83,1)="-",1,0)))</f>
        <v>0</v>
      </c>
      <c r="M83" s="145">
        <f aca="true" t="shared" si="3" ref="M83:N87">IF(K83=3,1,"")</f>
        <v>1</v>
      </c>
      <c r="N83" s="145">
        <f t="shared" si="3"/>
      </c>
    </row>
    <row r="84" spans="1:14" ht="15.75" outlineLevel="1" thickBot="1">
      <c r="A84" s="23"/>
      <c r="B84" s="146" t="s">
        <v>171</v>
      </c>
      <c r="C84" s="140" t="str">
        <f>IF(C79&gt;"",C79,"")</f>
        <v>Lahtinen Jorma</v>
      </c>
      <c r="D84" s="140" t="str">
        <f>IF(G79&gt;"",G79,"")</f>
        <v>Tennilä Otto</v>
      </c>
      <c r="E84" s="147"/>
      <c r="F84" s="148">
        <v>-6</v>
      </c>
      <c r="G84" s="149">
        <v>-8</v>
      </c>
      <c r="H84" s="149">
        <v>-11</v>
      </c>
      <c r="I84" s="149"/>
      <c r="J84" s="149"/>
      <c r="K84" s="143">
        <f>IF(ISBLANK(F84),"",COUNTIF(F84:J84,"&gt;=0"))</f>
        <v>0</v>
      </c>
      <c r="L84" s="144">
        <f>IF(ISBLANK(F84),"",(IF(LEFT(F84,1)="-",1,0)+IF(LEFT(G84,1)="-",1,0)+IF(LEFT(H84,1)="-",1,0)+IF(LEFT(I84,1)="-",1,0)+IF(LEFT(J84,1)="-",1,0)))</f>
        <v>3</v>
      </c>
      <c r="M84" s="145">
        <f t="shared" si="3"/>
      </c>
      <c r="N84" s="145">
        <f t="shared" si="3"/>
        <v>1</v>
      </c>
    </row>
    <row r="85" spans="1:14" ht="15.75" outlineLevel="1" thickBot="1">
      <c r="A85" s="23"/>
      <c r="B85" s="150" t="s">
        <v>172</v>
      </c>
      <c r="C85" s="140" t="str">
        <f>IF(C80&gt;"",C80,"")</f>
        <v>Hattunen Sami</v>
      </c>
      <c r="D85" s="140" t="str">
        <f>IF(G80&gt;"",G80,"")</f>
        <v>Valasti Pasi</v>
      </c>
      <c r="E85" s="151"/>
      <c r="F85" s="148">
        <v>8</v>
      </c>
      <c r="G85" s="152">
        <v>-4</v>
      </c>
      <c r="H85" s="148">
        <v>-7</v>
      </c>
      <c r="I85" s="148">
        <v>-9</v>
      </c>
      <c r="J85" s="148"/>
      <c r="K85" s="143">
        <f>IF(ISBLANK(F85),"",COUNTIF(F85:J85,"&gt;=0"))</f>
        <v>1</v>
      </c>
      <c r="L85" s="144">
        <f>IF(ISBLANK(F85),"",(IF(LEFT(F85,1)="-",1,0)+IF(LEFT(G85,1)="-",1,0)+IF(LEFT(H85,1)="-",1,0)+IF(LEFT(I85,1)="-",1,0)+IF(LEFT(J85,1)="-",1,0)))</f>
        <v>3</v>
      </c>
      <c r="M85" s="145">
        <f t="shared" si="3"/>
      </c>
      <c r="N85" s="145">
        <f t="shared" si="3"/>
        <v>1</v>
      </c>
    </row>
    <row r="86" spans="1:14" ht="15.75" outlineLevel="1" thickBot="1">
      <c r="A86" s="23"/>
      <c r="B86" s="153" t="s">
        <v>173</v>
      </c>
      <c r="C86" s="140" t="str">
        <f>IF(C78&gt;"",C78,"")</f>
        <v>Koskinen Ari-Matti</v>
      </c>
      <c r="D86" s="140" t="str">
        <f>IF(G79&gt;"",G79,"")</f>
        <v>Tennilä Otto</v>
      </c>
      <c r="E86" s="154"/>
      <c r="F86" s="155">
        <v>-4</v>
      </c>
      <c r="G86" s="156">
        <v>-6</v>
      </c>
      <c r="H86" s="155">
        <v>-7</v>
      </c>
      <c r="I86" s="155"/>
      <c r="J86" s="155"/>
      <c r="K86" s="143">
        <f>IF(ISBLANK(F86),"",COUNTIF(F86:J86,"&gt;=0"))</f>
        <v>0</v>
      </c>
      <c r="L86" s="144">
        <f>IF(ISBLANK(F86),"",(IF(LEFT(F86,1)="-",1,0)+IF(LEFT(G86,1)="-",1,0)+IF(LEFT(H86,1)="-",1,0)+IF(LEFT(I86,1)="-",1,0)+IF(LEFT(J86,1)="-",1,0)))</f>
        <v>3</v>
      </c>
      <c r="M86" s="145">
        <f t="shared" si="3"/>
      </c>
      <c r="N86" s="145">
        <f t="shared" si="3"/>
        <v>1</v>
      </c>
    </row>
    <row r="87" spans="1:14" ht="15" outlineLevel="1">
      <c r="A87" s="23"/>
      <c r="B87" s="146" t="s">
        <v>174</v>
      </c>
      <c r="C87" s="140" t="str">
        <f>IF(C79&gt;"",C79,"")</f>
        <v>Lahtinen Jorma</v>
      </c>
      <c r="D87" s="140" t="str">
        <f>IF(G78&gt;"",G78,"")</f>
        <v>O´Connor Miika</v>
      </c>
      <c r="E87" s="147"/>
      <c r="F87" s="149"/>
      <c r="G87" s="157"/>
      <c r="H87" s="149"/>
      <c r="I87" s="149"/>
      <c r="J87" s="149"/>
      <c r="K87" s="143">
        <f>IF(ISBLANK(F87),"",COUNTIF(F87:J87,"&gt;=0"))</f>
      </c>
      <c r="L87" s="144">
        <f>IF(ISBLANK(F87),"",(IF(LEFT(F87,1)="-",1,0)+IF(LEFT(G87,1)="-",1,0)+IF(LEFT(H87,1)="-",1,0)+IF(LEFT(I87,1)="-",1,0)+IF(LEFT(J87,1)="-",1,0)))</f>
      </c>
      <c r="M87" s="145">
        <f t="shared" si="3"/>
      </c>
      <c r="N87" s="145">
        <f t="shared" si="3"/>
      </c>
    </row>
    <row r="88" spans="1:14" ht="15.75" outlineLevel="1">
      <c r="A88" s="23"/>
      <c r="B88" s="132"/>
      <c r="C88" s="109"/>
      <c r="D88" s="109"/>
      <c r="E88" s="109"/>
      <c r="F88" s="109"/>
      <c r="G88" s="109"/>
      <c r="H88" s="109"/>
      <c r="I88" s="296" t="s">
        <v>175</v>
      </c>
      <c r="J88" s="297"/>
      <c r="K88" s="158">
        <f>SUM(K83:K87)</f>
        <v>4</v>
      </c>
      <c r="L88" s="158">
        <f>SUM(L83:L87)</f>
        <v>9</v>
      </c>
      <c r="M88" s="158">
        <f>SUM(M83:M87)</f>
        <v>1</v>
      </c>
      <c r="N88" s="158">
        <f>SUM(N83:N87)</f>
        <v>3</v>
      </c>
    </row>
    <row r="89" spans="1:14" ht="15.75" outlineLevel="1">
      <c r="A89" s="23"/>
      <c r="B89" s="159" t="s">
        <v>176</v>
      </c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60"/>
    </row>
    <row r="90" spans="1:14" ht="15.75" outlineLevel="1">
      <c r="A90" s="23"/>
      <c r="B90" s="161" t="s">
        <v>177</v>
      </c>
      <c r="C90" s="162"/>
      <c r="D90" s="162" t="s">
        <v>178</v>
      </c>
      <c r="E90" s="107"/>
      <c r="F90" s="162"/>
      <c r="G90" s="162" t="s">
        <v>23</v>
      </c>
      <c r="H90" s="107"/>
      <c r="I90" s="162"/>
      <c r="J90" s="163" t="s">
        <v>179</v>
      </c>
      <c r="K90" s="114"/>
      <c r="L90" s="109"/>
      <c r="M90" s="109"/>
      <c r="N90" s="160"/>
    </row>
    <row r="91" spans="1:14" ht="18.75" outlineLevel="1" thickBot="1">
      <c r="A91" s="23"/>
      <c r="B91" s="132"/>
      <c r="C91" s="109"/>
      <c r="D91" s="109"/>
      <c r="E91" s="109"/>
      <c r="F91" s="109"/>
      <c r="G91" s="109"/>
      <c r="H91" s="109"/>
      <c r="I91" s="109"/>
      <c r="J91" s="298" t="str">
        <f>IF(M88=3,C77,IF(N88=3,G77,""))</f>
        <v>PT 75</v>
      </c>
      <c r="K91" s="298"/>
      <c r="L91" s="298"/>
      <c r="M91" s="298"/>
      <c r="N91" s="299"/>
    </row>
    <row r="92" spans="1:14" ht="18.75" outlineLevel="1" thickBot="1">
      <c r="A92" s="23"/>
      <c r="B92" s="164"/>
      <c r="C92" s="165"/>
      <c r="D92" s="165"/>
      <c r="E92" s="165"/>
      <c r="F92" s="165"/>
      <c r="G92" s="165"/>
      <c r="H92" s="165"/>
      <c r="I92" s="165"/>
      <c r="J92" s="166"/>
      <c r="K92" s="166"/>
      <c r="L92" s="166"/>
      <c r="M92" s="166"/>
      <c r="N92" s="167"/>
    </row>
    <row r="93" ht="15.75" thickTop="1">
      <c r="A93" s="23"/>
    </row>
    <row r="94" ht="15.75" thickBot="1">
      <c r="A94" s="102" t="s">
        <v>286</v>
      </c>
    </row>
    <row r="95" spans="1:14" ht="16.5" outlineLevel="1" thickTop="1">
      <c r="A95" s="23"/>
      <c r="B95" s="103"/>
      <c r="C95" s="104"/>
      <c r="D95" s="105"/>
      <c r="E95" s="105"/>
      <c r="F95" s="258" t="s">
        <v>147</v>
      </c>
      <c r="G95" s="259"/>
      <c r="H95" s="260" t="s">
        <v>148</v>
      </c>
      <c r="I95" s="261"/>
      <c r="J95" s="261"/>
      <c r="K95" s="261"/>
      <c r="L95" s="261"/>
      <c r="M95" s="261"/>
      <c r="N95" s="262"/>
    </row>
    <row r="96" spans="1:14" ht="15.75" outlineLevel="1">
      <c r="A96" s="23"/>
      <c r="B96" s="106"/>
      <c r="C96" s="107"/>
      <c r="D96" s="108"/>
      <c r="E96" s="109"/>
      <c r="F96" s="263" t="s">
        <v>149</v>
      </c>
      <c r="G96" s="264"/>
      <c r="H96" s="265" t="s">
        <v>35</v>
      </c>
      <c r="I96" s="266"/>
      <c r="J96" s="266"/>
      <c r="K96" s="266"/>
      <c r="L96" s="266"/>
      <c r="M96" s="266"/>
      <c r="N96" s="267"/>
    </row>
    <row r="97" spans="1:14" ht="15.75" outlineLevel="1">
      <c r="A97" s="23"/>
      <c r="B97" s="110"/>
      <c r="C97" s="111"/>
      <c r="D97" s="109"/>
      <c r="E97" s="109"/>
      <c r="F97" s="268" t="s">
        <v>150</v>
      </c>
      <c r="G97" s="269"/>
      <c r="H97" s="270" t="s">
        <v>85</v>
      </c>
      <c r="I97" s="271"/>
      <c r="J97" s="271"/>
      <c r="K97" s="271"/>
      <c r="L97" s="271"/>
      <c r="M97" s="271"/>
      <c r="N97" s="272"/>
    </row>
    <row r="98" spans="1:14" ht="21" outlineLevel="1" thickBot="1">
      <c r="A98" s="23"/>
      <c r="B98" s="112"/>
      <c r="C98" s="113" t="s">
        <v>151</v>
      </c>
      <c r="D98" s="114"/>
      <c r="E98" s="109"/>
      <c r="F98" s="273" t="s">
        <v>152</v>
      </c>
      <c r="G98" s="274"/>
      <c r="H98" s="275">
        <v>43037</v>
      </c>
      <c r="I98" s="276"/>
      <c r="J98" s="277"/>
      <c r="K98" s="115" t="s">
        <v>153</v>
      </c>
      <c r="L98" s="278"/>
      <c r="M98" s="279"/>
      <c r="N98" s="280"/>
    </row>
    <row r="99" spans="1:14" ht="16.5" outlineLevel="1" thickTop="1">
      <c r="A99" s="23"/>
      <c r="B99" s="116"/>
      <c r="C99" s="117"/>
      <c r="D99" s="109"/>
      <c r="E99" s="109"/>
      <c r="F99" s="118"/>
      <c r="G99" s="117"/>
      <c r="H99" s="117"/>
      <c r="I99" s="119"/>
      <c r="J99" s="120"/>
      <c r="K99" s="121"/>
      <c r="L99" s="121"/>
      <c r="M99" s="121"/>
      <c r="N99" s="122"/>
    </row>
    <row r="100" spans="1:14" ht="16.5" outlineLevel="1" thickBot="1">
      <c r="A100" s="23"/>
      <c r="B100" s="123" t="s">
        <v>154</v>
      </c>
      <c r="C100" s="281" t="s">
        <v>46</v>
      </c>
      <c r="D100" s="282"/>
      <c r="E100" s="124"/>
      <c r="F100" s="125" t="s">
        <v>155</v>
      </c>
      <c r="G100" s="281" t="s">
        <v>44</v>
      </c>
      <c r="H100" s="283"/>
      <c r="I100" s="283"/>
      <c r="J100" s="283"/>
      <c r="K100" s="283"/>
      <c r="L100" s="283"/>
      <c r="M100" s="283"/>
      <c r="N100" s="284"/>
    </row>
    <row r="101" spans="1:14" ht="15" outlineLevel="1">
      <c r="A101" s="23"/>
      <c r="B101" s="126" t="s">
        <v>156</v>
      </c>
      <c r="C101" s="285" t="s">
        <v>208</v>
      </c>
      <c r="D101" s="286"/>
      <c r="E101" s="127"/>
      <c r="F101" s="128" t="s">
        <v>157</v>
      </c>
      <c r="G101" s="285" t="s">
        <v>211</v>
      </c>
      <c r="H101" s="287"/>
      <c r="I101" s="287"/>
      <c r="J101" s="287"/>
      <c r="K101" s="287"/>
      <c r="L101" s="287"/>
      <c r="M101" s="287"/>
      <c r="N101" s="288"/>
    </row>
    <row r="102" spans="1:14" ht="15" outlineLevel="1">
      <c r="A102" s="23"/>
      <c r="B102" s="129" t="s">
        <v>158</v>
      </c>
      <c r="C102" s="289" t="s">
        <v>207</v>
      </c>
      <c r="D102" s="290"/>
      <c r="E102" s="127"/>
      <c r="F102" s="130" t="s">
        <v>159</v>
      </c>
      <c r="G102" s="291" t="s">
        <v>212</v>
      </c>
      <c r="H102" s="292"/>
      <c r="I102" s="292"/>
      <c r="J102" s="292"/>
      <c r="K102" s="292"/>
      <c r="L102" s="292"/>
      <c r="M102" s="292"/>
      <c r="N102" s="293"/>
    </row>
    <row r="103" spans="1:14" ht="15" outlineLevel="1">
      <c r="A103" s="23"/>
      <c r="B103" s="129" t="s">
        <v>160</v>
      </c>
      <c r="C103" s="289" t="s">
        <v>276</v>
      </c>
      <c r="D103" s="290"/>
      <c r="E103" s="127"/>
      <c r="F103" s="131" t="s">
        <v>161</v>
      </c>
      <c r="G103" s="291" t="s">
        <v>213</v>
      </c>
      <c r="H103" s="292"/>
      <c r="I103" s="292"/>
      <c r="J103" s="292"/>
      <c r="K103" s="292"/>
      <c r="L103" s="292"/>
      <c r="M103" s="292"/>
      <c r="N103" s="293"/>
    </row>
    <row r="104" spans="1:14" ht="15.75" outlineLevel="1">
      <c r="A104" s="23"/>
      <c r="B104" s="132"/>
      <c r="C104" s="109"/>
      <c r="D104" s="109"/>
      <c r="E104" s="109"/>
      <c r="F104" s="118"/>
      <c r="G104" s="133"/>
      <c r="H104" s="133"/>
      <c r="I104" s="133"/>
      <c r="J104" s="109"/>
      <c r="K104" s="109"/>
      <c r="L104" s="109"/>
      <c r="M104" s="134"/>
      <c r="N104" s="135"/>
    </row>
    <row r="105" spans="1:14" ht="16.5" outlineLevel="1" thickBot="1">
      <c r="A105" s="23"/>
      <c r="B105" s="136" t="s">
        <v>162</v>
      </c>
      <c r="C105" s="109"/>
      <c r="D105" s="109"/>
      <c r="E105" s="109"/>
      <c r="F105" s="137" t="s">
        <v>163</v>
      </c>
      <c r="G105" s="137" t="s">
        <v>164</v>
      </c>
      <c r="H105" s="137" t="s">
        <v>165</v>
      </c>
      <c r="I105" s="137" t="s">
        <v>166</v>
      </c>
      <c r="J105" s="137" t="s">
        <v>167</v>
      </c>
      <c r="K105" s="294" t="s">
        <v>5</v>
      </c>
      <c r="L105" s="295"/>
      <c r="M105" s="137" t="s">
        <v>168</v>
      </c>
      <c r="N105" s="138" t="s">
        <v>169</v>
      </c>
    </row>
    <row r="106" spans="1:14" ht="15.75" outlineLevel="1" thickBot="1">
      <c r="A106" s="23"/>
      <c r="B106" s="139" t="s">
        <v>170</v>
      </c>
      <c r="C106" s="140" t="str">
        <f>IF(C101&gt;"",C101,"")</f>
        <v>Räsänen Mika</v>
      </c>
      <c r="D106" s="140" t="str">
        <f>IF(G101&gt;"",G101,"")</f>
        <v>Soine Samuli</v>
      </c>
      <c r="E106" s="141"/>
      <c r="F106" s="142">
        <v>-7</v>
      </c>
      <c r="G106" s="142">
        <v>-8</v>
      </c>
      <c r="H106" s="142">
        <v>-12</v>
      </c>
      <c r="I106" s="142"/>
      <c r="J106" s="142"/>
      <c r="K106" s="143">
        <f>IF(ISBLANK(F106),"",COUNTIF(F106:J106,"&gt;=0"))</f>
        <v>0</v>
      </c>
      <c r="L106" s="144">
        <f>IF(ISBLANK(F106),"",(IF(LEFT(F106,1)="-",1,0)+IF(LEFT(G106,1)="-",1,0)+IF(LEFT(H106,1)="-",1,0)+IF(LEFT(I106,1)="-",1,0)+IF(LEFT(J106,1)="-",1,0)))</f>
        <v>3</v>
      </c>
      <c r="M106" s="145">
        <f aca="true" t="shared" si="4" ref="M106:N110">IF(K106=3,1,"")</f>
      </c>
      <c r="N106" s="145">
        <f t="shared" si="4"/>
        <v>1</v>
      </c>
    </row>
    <row r="107" spans="1:14" ht="15.75" outlineLevel="1" thickBot="1">
      <c r="A107" s="23"/>
      <c r="B107" s="146" t="s">
        <v>171</v>
      </c>
      <c r="C107" s="140" t="str">
        <f>IF(C102&gt;"",C102,"")</f>
        <v>Soine Toni</v>
      </c>
      <c r="D107" s="140" t="str">
        <f>IF(G102&gt;"",G102,"")</f>
        <v>Lundström Tom</v>
      </c>
      <c r="E107" s="147"/>
      <c r="F107" s="148">
        <v>-8</v>
      </c>
      <c r="G107" s="149">
        <v>-5</v>
      </c>
      <c r="H107" s="149">
        <v>7</v>
      </c>
      <c r="I107" s="149">
        <v>-6</v>
      </c>
      <c r="J107" s="149"/>
      <c r="K107" s="143">
        <f>IF(ISBLANK(F107),"",COUNTIF(F107:J107,"&gt;=0"))</f>
        <v>1</v>
      </c>
      <c r="L107" s="144">
        <f>IF(ISBLANK(F107),"",(IF(LEFT(F107,1)="-",1,0)+IF(LEFT(G107,1)="-",1,0)+IF(LEFT(H107,1)="-",1,0)+IF(LEFT(I107,1)="-",1,0)+IF(LEFT(J107,1)="-",1,0)))</f>
        <v>3</v>
      </c>
      <c r="M107" s="145">
        <f t="shared" si="4"/>
      </c>
      <c r="N107" s="145">
        <f t="shared" si="4"/>
        <v>1</v>
      </c>
    </row>
    <row r="108" spans="1:14" ht="15.75" outlineLevel="1" thickBot="1">
      <c r="A108" s="23"/>
      <c r="B108" s="150" t="s">
        <v>172</v>
      </c>
      <c r="C108" s="140" t="str">
        <f>IF(C103&gt;"",C103,"")</f>
        <v>Jormananinen Jani</v>
      </c>
      <c r="D108" s="140" t="str">
        <f>IF(G103&gt;"",G103,"")</f>
        <v>Mustonen Aleksi</v>
      </c>
      <c r="E108" s="151"/>
      <c r="F108" s="148">
        <v>7</v>
      </c>
      <c r="G108" s="152">
        <v>-6</v>
      </c>
      <c r="H108" s="148">
        <v>-8</v>
      </c>
      <c r="I108" s="148">
        <v>8</v>
      </c>
      <c r="J108" s="148">
        <v>-4</v>
      </c>
      <c r="K108" s="143">
        <f>IF(ISBLANK(F108),"",COUNTIF(F108:J108,"&gt;=0"))</f>
        <v>2</v>
      </c>
      <c r="L108" s="144">
        <f>IF(ISBLANK(F108),"",(IF(LEFT(F108,1)="-",1,0)+IF(LEFT(G108,1)="-",1,0)+IF(LEFT(H108,1)="-",1,0)+IF(LEFT(I108,1)="-",1,0)+IF(LEFT(J108,1)="-",1,0)))</f>
        <v>3</v>
      </c>
      <c r="M108" s="145">
        <f t="shared" si="4"/>
      </c>
      <c r="N108" s="145">
        <f t="shared" si="4"/>
        <v>1</v>
      </c>
    </row>
    <row r="109" spans="1:14" ht="15.75" outlineLevel="1" thickBot="1">
      <c r="A109" s="23"/>
      <c r="B109" s="153" t="s">
        <v>173</v>
      </c>
      <c r="C109" s="140" t="str">
        <f>IF(C101&gt;"",C101,"")</f>
        <v>Räsänen Mika</v>
      </c>
      <c r="D109" s="140" t="str">
        <f>IF(G102&gt;"",G102,"")</f>
        <v>Lundström Tom</v>
      </c>
      <c r="E109" s="154"/>
      <c r="F109" s="155"/>
      <c r="G109" s="156"/>
      <c r="H109" s="155"/>
      <c r="I109" s="155"/>
      <c r="J109" s="155"/>
      <c r="K109" s="143">
        <f>IF(ISBLANK(F109),"",COUNTIF(F109:J109,"&gt;=0"))</f>
      </c>
      <c r="L109" s="144">
        <f>IF(ISBLANK(F109),"",(IF(LEFT(F109,1)="-",1,0)+IF(LEFT(G109,1)="-",1,0)+IF(LEFT(H109,1)="-",1,0)+IF(LEFT(I109,1)="-",1,0)+IF(LEFT(J109,1)="-",1,0)))</f>
      </c>
      <c r="M109" s="145">
        <f t="shared" si="4"/>
      </c>
      <c r="N109" s="145">
        <f t="shared" si="4"/>
      </c>
    </row>
    <row r="110" spans="1:14" ht="15" outlineLevel="1">
      <c r="A110" s="23"/>
      <c r="B110" s="146" t="s">
        <v>174</v>
      </c>
      <c r="C110" s="140" t="str">
        <f>IF(C102&gt;"",C102,"")</f>
        <v>Soine Toni</v>
      </c>
      <c r="D110" s="140" t="str">
        <f>IF(G101&gt;"",G101,"")</f>
        <v>Soine Samuli</v>
      </c>
      <c r="E110" s="147"/>
      <c r="F110" s="149"/>
      <c r="G110" s="157"/>
      <c r="H110" s="149"/>
      <c r="I110" s="149"/>
      <c r="J110" s="149"/>
      <c r="K110" s="143">
        <f>IF(ISBLANK(F110),"",COUNTIF(F110:J110,"&gt;=0"))</f>
      </c>
      <c r="L110" s="144">
        <f>IF(ISBLANK(F110),"",(IF(LEFT(F110,1)="-",1,0)+IF(LEFT(G110,1)="-",1,0)+IF(LEFT(H110,1)="-",1,0)+IF(LEFT(I110,1)="-",1,0)+IF(LEFT(J110,1)="-",1,0)))</f>
      </c>
      <c r="M110" s="145">
        <f t="shared" si="4"/>
      </c>
      <c r="N110" s="145">
        <f t="shared" si="4"/>
      </c>
    </row>
    <row r="111" spans="1:14" ht="15.75" outlineLevel="1">
      <c r="A111" s="23"/>
      <c r="B111" s="132"/>
      <c r="C111" s="109"/>
      <c r="D111" s="109"/>
      <c r="E111" s="109"/>
      <c r="F111" s="109"/>
      <c r="G111" s="109"/>
      <c r="H111" s="109"/>
      <c r="I111" s="296" t="s">
        <v>175</v>
      </c>
      <c r="J111" s="297"/>
      <c r="K111" s="158">
        <f>SUM(K106:K110)</f>
        <v>3</v>
      </c>
      <c r="L111" s="158">
        <f>SUM(L106:L110)</f>
        <v>9</v>
      </c>
      <c r="M111" s="158">
        <f>SUM(M106:M110)</f>
        <v>0</v>
      </c>
      <c r="N111" s="158">
        <f>SUM(N106:N110)</f>
        <v>3</v>
      </c>
    </row>
    <row r="112" spans="1:14" ht="15.75" outlineLevel="1">
      <c r="A112" s="23"/>
      <c r="B112" s="159" t="s">
        <v>176</v>
      </c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60"/>
    </row>
    <row r="113" spans="1:14" ht="15.75" outlineLevel="1">
      <c r="A113" s="23"/>
      <c r="B113" s="161" t="s">
        <v>177</v>
      </c>
      <c r="C113" s="162"/>
      <c r="D113" s="162" t="s">
        <v>178</v>
      </c>
      <c r="E113" s="107"/>
      <c r="F113" s="162"/>
      <c r="G113" s="162" t="s">
        <v>23</v>
      </c>
      <c r="H113" s="107"/>
      <c r="I113" s="162"/>
      <c r="J113" s="163" t="s">
        <v>179</v>
      </c>
      <c r="K113" s="114"/>
      <c r="L113" s="109"/>
      <c r="M113" s="109"/>
      <c r="N113" s="160"/>
    </row>
    <row r="114" spans="1:14" ht="18.75" outlineLevel="1" thickBot="1">
      <c r="A114" s="23"/>
      <c r="B114" s="132"/>
      <c r="C114" s="109"/>
      <c r="D114" s="109"/>
      <c r="E114" s="109"/>
      <c r="F114" s="109"/>
      <c r="G114" s="109"/>
      <c r="H114" s="109"/>
      <c r="I114" s="109"/>
      <c r="J114" s="298" t="str">
        <f>IF(M111=3,C100,IF(N111=3,G100,""))</f>
        <v>TIP-70</v>
      </c>
      <c r="K114" s="298"/>
      <c r="L114" s="298"/>
      <c r="M114" s="298"/>
      <c r="N114" s="299"/>
    </row>
    <row r="115" spans="1:14" ht="18.75" outlineLevel="1" thickBot="1">
      <c r="A115" s="23"/>
      <c r="B115" s="164"/>
      <c r="C115" s="165"/>
      <c r="D115" s="165"/>
      <c r="E115" s="165"/>
      <c r="F115" s="165"/>
      <c r="G115" s="165"/>
      <c r="H115" s="165"/>
      <c r="I115" s="165"/>
      <c r="J115" s="166"/>
      <c r="K115" s="166"/>
      <c r="L115" s="166"/>
      <c r="M115" s="166"/>
      <c r="N115" s="167"/>
    </row>
    <row r="116" ht="15.75" thickTop="1">
      <c r="A116" s="23"/>
    </row>
    <row r="117" ht="15.75" thickBot="1">
      <c r="A117" s="102" t="s">
        <v>287</v>
      </c>
    </row>
    <row r="118" spans="1:14" ht="16.5" outlineLevel="1" thickTop="1">
      <c r="A118" s="23"/>
      <c r="B118" s="103"/>
      <c r="C118" s="104"/>
      <c r="D118" s="105"/>
      <c r="E118" s="105"/>
      <c r="F118" s="258" t="s">
        <v>147</v>
      </c>
      <c r="G118" s="259"/>
      <c r="H118" s="260" t="s">
        <v>148</v>
      </c>
      <c r="I118" s="261"/>
      <c r="J118" s="261"/>
      <c r="K118" s="261"/>
      <c r="L118" s="261"/>
      <c r="M118" s="261"/>
      <c r="N118" s="262"/>
    </row>
    <row r="119" spans="1:14" ht="15.75" outlineLevel="1">
      <c r="A119" s="23"/>
      <c r="B119" s="106"/>
      <c r="C119" s="107"/>
      <c r="D119" s="108"/>
      <c r="E119" s="109"/>
      <c r="F119" s="263" t="s">
        <v>149</v>
      </c>
      <c r="G119" s="264"/>
      <c r="H119" s="265" t="s">
        <v>35</v>
      </c>
      <c r="I119" s="266"/>
      <c r="J119" s="266"/>
      <c r="K119" s="266"/>
      <c r="L119" s="266"/>
      <c r="M119" s="266"/>
      <c r="N119" s="267"/>
    </row>
    <row r="120" spans="1:14" ht="15.75" outlineLevel="1">
      <c r="A120" s="23"/>
      <c r="B120" s="110"/>
      <c r="C120" s="111"/>
      <c r="D120" s="109"/>
      <c r="E120" s="109"/>
      <c r="F120" s="268" t="s">
        <v>150</v>
      </c>
      <c r="G120" s="269"/>
      <c r="H120" s="270" t="s">
        <v>85</v>
      </c>
      <c r="I120" s="271"/>
      <c r="J120" s="271"/>
      <c r="K120" s="271"/>
      <c r="L120" s="271"/>
      <c r="M120" s="271"/>
      <c r="N120" s="272"/>
    </row>
    <row r="121" spans="1:14" ht="21" outlineLevel="1" thickBot="1">
      <c r="A121" s="23"/>
      <c r="B121" s="112"/>
      <c r="C121" s="113" t="s">
        <v>151</v>
      </c>
      <c r="D121" s="114"/>
      <c r="E121" s="109"/>
      <c r="F121" s="273" t="s">
        <v>152</v>
      </c>
      <c r="G121" s="274"/>
      <c r="H121" s="275">
        <v>43037</v>
      </c>
      <c r="I121" s="276"/>
      <c r="J121" s="277"/>
      <c r="K121" s="115" t="s">
        <v>153</v>
      </c>
      <c r="L121" s="278"/>
      <c r="M121" s="279"/>
      <c r="N121" s="280"/>
    </row>
    <row r="122" spans="1:14" ht="16.5" outlineLevel="1" thickTop="1">
      <c r="A122" s="23"/>
      <c r="B122" s="116"/>
      <c r="C122" s="117"/>
      <c r="D122" s="109"/>
      <c r="E122" s="109"/>
      <c r="F122" s="118"/>
      <c r="G122" s="117"/>
      <c r="H122" s="117"/>
      <c r="I122" s="119"/>
      <c r="J122" s="120"/>
      <c r="K122" s="121"/>
      <c r="L122" s="121"/>
      <c r="M122" s="121"/>
      <c r="N122" s="122"/>
    </row>
    <row r="123" spans="1:14" ht="16.5" outlineLevel="1" thickBot="1">
      <c r="A123" s="23"/>
      <c r="B123" s="123" t="s">
        <v>154</v>
      </c>
      <c r="C123" s="281" t="s">
        <v>37</v>
      </c>
      <c r="D123" s="282"/>
      <c r="E123" s="124"/>
      <c r="F123" s="125" t="s">
        <v>155</v>
      </c>
      <c r="G123" s="281" t="s">
        <v>13</v>
      </c>
      <c r="H123" s="283"/>
      <c r="I123" s="283"/>
      <c r="J123" s="283"/>
      <c r="K123" s="283"/>
      <c r="L123" s="283"/>
      <c r="M123" s="283"/>
      <c r="N123" s="284"/>
    </row>
    <row r="124" spans="1:14" ht="15" outlineLevel="1">
      <c r="A124" s="23"/>
      <c r="B124" s="126" t="s">
        <v>156</v>
      </c>
      <c r="C124" s="285" t="s">
        <v>220</v>
      </c>
      <c r="D124" s="286"/>
      <c r="E124" s="127"/>
      <c r="F124" s="128" t="s">
        <v>157</v>
      </c>
      <c r="G124" s="285" t="s">
        <v>217</v>
      </c>
      <c r="H124" s="287"/>
      <c r="I124" s="287"/>
      <c r="J124" s="287"/>
      <c r="K124" s="287"/>
      <c r="L124" s="287"/>
      <c r="M124" s="287"/>
      <c r="N124" s="288"/>
    </row>
    <row r="125" spans="1:14" ht="15" outlineLevel="1">
      <c r="A125" s="23"/>
      <c r="B125" s="129" t="s">
        <v>158</v>
      </c>
      <c r="C125" s="289" t="s">
        <v>219</v>
      </c>
      <c r="D125" s="290"/>
      <c r="E125" s="127"/>
      <c r="F125" s="130" t="s">
        <v>159</v>
      </c>
      <c r="G125" s="291" t="s">
        <v>215</v>
      </c>
      <c r="H125" s="292"/>
      <c r="I125" s="292"/>
      <c r="J125" s="292"/>
      <c r="K125" s="292"/>
      <c r="L125" s="292"/>
      <c r="M125" s="292"/>
      <c r="N125" s="293"/>
    </row>
    <row r="126" spans="1:14" ht="15" outlineLevel="1">
      <c r="A126" s="23"/>
      <c r="B126" s="129" t="s">
        <v>160</v>
      </c>
      <c r="C126" s="289" t="s">
        <v>218</v>
      </c>
      <c r="D126" s="290"/>
      <c r="E126" s="127"/>
      <c r="F126" s="131" t="s">
        <v>161</v>
      </c>
      <c r="G126" s="291" t="s">
        <v>216</v>
      </c>
      <c r="H126" s="292"/>
      <c r="I126" s="292"/>
      <c r="J126" s="292"/>
      <c r="K126" s="292"/>
      <c r="L126" s="292"/>
      <c r="M126" s="292"/>
      <c r="N126" s="293"/>
    </row>
    <row r="127" spans="1:14" ht="15.75" outlineLevel="1">
      <c r="A127" s="23"/>
      <c r="B127" s="132"/>
      <c r="C127" s="109"/>
      <c r="D127" s="109"/>
      <c r="E127" s="109"/>
      <c r="F127" s="118"/>
      <c r="G127" s="133"/>
      <c r="H127" s="133"/>
      <c r="I127" s="133"/>
      <c r="J127" s="109"/>
      <c r="K127" s="109"/>
      <c r="L127" s="109"/>
      <c r="M127" s="134"/>
      <c r="N127" s="135"/>
    </row>
    <row r="128" spans="1:14" ht="16.5" outlineLevel="1" thickBot="1">
      <c r="A128" s="23"/>
      <c r="B128" s="136" t="s">
        <v>162</v>
      </c>
      <c r="C128" s="109"/>
      <c r="D128" s="109"/>
      <c r="E128" s="109"/>
      <c r="F128" s="137" t="s">
        <v>163</v>
      </c>
      <c r="G128" s="137" t="s">
        <v>164</v>
      </c>
      <c r="H128" s="137" t="s">
        <v>165</v>
      </c>
      <c r="I128" s="137" t="s">
        <v>166</v>
      </c>
      <c r="J128" s="137" t="s">
        <v>167</v>
      </c>
      <c r="K128" s="294" t="s">
        <v>5</v>
      </c>
      <c r="L128" s="295"/>
      <c r="M128" s="137" t="s">
        <v>168</v>
      </c>
      <c r="N128" s="138" t="s">
        <v>169</v>
      </c>
    </row>
    <row r="129" spans="1:14" ht="15.75" outlineLevel="1" thickBot="1">
      <c r="A129" s="23"/>
      <c r="B129" s="139" t="s">
        <v>170</v>
      </c>
      <c r="C129" s="140" t="str">
        <f>IF(C124&gt;"",C124,"")</f>
        <v>Valasti Pasi</v>
      </c>
      <c r="D129" s="140" t="str">
        <f>IF(G124&gt;"",G124,"")</f>
        <v>Flemming Veikka</v>
      </c>
      <c r="E129" s="141"/>
      <c r="F129" s="142">
        <v>6</v>
      </c>
      <c r="G129" s="142">
        <v>-4</v>
      </c>
      <c r="H129" s="142">
        <v>3</v>
      </c>
      <c r="I129" s="142">
        <v>-8</v>
      </c>
      <c r="J129" s="142">
        <v>10</v>
      </c>
      <c r="K129" s="143">
        <f>IF(ISBLANK(F129),"",COUNTIF(F129:J129,"&gt;=0"))</f>
        <v>3</v>
      </c>
      <c r="L129" s="144">
        <f>IF(ISBLANK(F129),"",(IF(LEFT(F129,1)="-",1,0)+IF(LEFT(G129,1)="-",1,0)+IF(LEFT(H129,1)="-",1,0)+IF(LEFT(I129,1)="-",1,0)+IF(LEFT(J129,1)="-",1,0)))</f>
        <v>2</v>
      </c>
      <c r="M129" s="145">
        <f aca="true" t="shared" si="5" ref="M129:N133">IF(K129=3,1,"")</f>
        <v>1</v>
      </c>
      <c r="N129" s="145">
        <f t="shared" si="5"/>
      </c>
    </row>
    <row r="130" spans="1:14" ht="15.75" outlineLevel="1" thickBot="1">
      <c r="A130" s="23"/>
      <c r="B130" s="146" t="s">
        <v>171</v>
      </c>
      <c r="C130" s="140" t="str">
        <f>IF(C125&gt;"",C125,"")</f>
        <v>Tennilä Otto</v>
      </c>
      <c r="D130" s="140" t="str">
        <f>IF(G125&gt;"",G125,"")</f>
        <v>Naumi Alex</v>
      </c>
      <c r="E130" s="147"/>
      <c r="F130" s="148">
        <v>-6</v>
      </c>
      <c r="G130" s="149">
        <v>-5</v>
      </c>
      <c r="H130" s="149">
        <v>-7</v>
      </c>
      <c r="I130" s="149"/>
      <c r="J130" s="149"/>
      <c r="K130" s="143">
        <f>IF(ISBLANK(F130),"",COUNTIF(F130:J130,"&gt;=0"))</f>
        <v>0</v>
      </c>
      <c r="L130" s="144">
        <f>IF(ISBLANK(F130),"",(IF(LEFT(F130,1)="-",1,0)+IF(LEFT(G130,1)="-",1,0)+IF(LEFT(H130,1)="-",1,0)+IF(LEFT(I130,1)="-",1,0)+IF(LEFT(J130,1)="-",1,0)))</f>
        <v>3</v>
      </c>
      <c r="M130" s="145">
        <f t="shared" si="5"/>
      </c>
      <c r="N130" s="145">
        <f t="shared" si="5"/>
        <v>1</v>
      </c>
    </row>
    <row r="131" spans="1:14" ht="15.75" outlineLevel="1" thickBot="1">
      <c r="A131" s="23"/>
      <c r="B131" s="150" t="s">
        <v>172</v>
      </c>
      <c r="C131" s="140" t="str">
        <f>IF(C126&gt;"",C126,"")</f>
        <v>O´Connor Miika</v>
      </c>
      <c r="D131" s="140" t="str">
        <f>IF(G126&gt;"",G126,"")</f>
        <v>Autio Riku</v>
      </c>
      <c r="E131" s="151"/>
      <c r="F131" s="148">
        <v>5</v>
      </c>
      <c r="G131" s="152">
        <v>-7</v>
      </c>
      <c r="H131" s="148">
        <v>9</v>
      </c>
      <c r="I131" s="148">
        <v>7</v>
      </c>
      <c r="J131" s="148"/>
      <c r="K131" s="143">
        <f>IF(ISBLANK(F131),"",COUNTIF(F131:J131,"&gt;=0"))</f>
        <v>3</v>
      </c>
      <c r="L131" s="144">
        <f>IF(ISBLANK(F131),"",(IF(LEFT(F131,1)="-",1,0)+IF(LEFT(G131,1)="-",1,0)+IF(LEFT(H131,1)="-",1,0)+IF(LEFT(I131,1)="-",1,0)+IF(LEFT(J131,1)="-",1,0)))</f>
        <v>1</v>
      </c>
      <c r="M131" s="145">
        <f t="shared" si="5"/>
        <v>1</v>
      </c>
      <c r="N131" s="145">
        <f t="shared" si="5"/>
      </c>
    </row>
    <row r="132" spans="1:14" ht="15.75" outlineLevel="1" thickBot="1">
      <c r="A132" s="23"/>
      <c r="B132" s="153" t="s">
        <v>173</v>
      </c>
      <c r="C132" s="140" t="str">
        <f>IF(C124&gt;"",C124,"")</f>
        <v>Valasti Pasi</v>
      </c>
      <c r="D132" s="140" t="str">
        <f>IF(G125&gt;"",G125,"")</f>
        <v>Naumi Alex</v>
      </c>
      <c r="E132" s="154"/>
      <c r="F132" s="155">
        <v>-10</v>
      </c>
      <c r="G132" s="156">
        <v>5</v>
      </c>
      <c r="H132" s="155">
        <v>-9</v>
      </c>
      <c r="I132" s="155">
        <v>-4</v>
      </c>
      <c r="J132" s="155"/>
      <c r="K132" s="143">
        <f>IF(ISBLANK(F132),"",COUNTIF(F132:J132,"&gt;=0"))</f>
        <v>1</v>
      </c>
      <c r="L132" s="144">
        <f>IF(ISBLANK(F132),"",(IF(LEFT(F132,1)="-",1,0)+IF(LEFT(G132,1)="-",1,0)+IF(LEFT(H132,1)="-",1,0)+IF(LEFT(I132,1)="-",1,0)+IF(LEFT(J132,1)="-",1,0)))</f>
        <v>3</v>
      </c>
      <c r="M132" s="145">
        <f t="shared" si="5"/>
      </c>
      <c r="N132" s="145">
        <f t="shared" si="5"/>
        <v>1</v>
      </c>
    </row>
    <row r="133" spans="1:14" ht="15" outlineLevel="1">
      <c r="A133" s="23"/>
      <c r="B133" s="146" t="s">
        <v>174</v>
      </c>
      <c r="C133" s="140" t="str">
        <f>IF(C125&gt;"",C125,"")</f>
        <v>Tennilä Otto</v>
      </c>
      <c r="D133" s="140" t="str">
        <f>IF(G124&gt;"",G124,"")</f>
        <v>Flemming Veikka</v>
      </c>
      <c r="E133" s="147"/>
      <c r="F133" s="149">
        <v>6</v>
      </c>
      <c r="G133" s="157">
        <v>8</v>
      </c>
      <c r="H133" s="149">
        <v>5</v>
      </c>
      <c r="I133" s="149"/>
      <c r="J133" s="149"/>
      <c r="K133" s="143">
        <f>IF(ISBLANK(F133),"",COUNTIF(F133:J133,"&gt;=0"))</f>
        <v>3</v>
      </c>
      <c r="L133" s="144">
        <f>IF(ISBLANK(F133),"",(IF(LEFT(F133,1)="-",1,0)+IF(LEFT(G133,1)="-",1,0)+IF(LEFT(H133,1)="-",1,0)+IF(LEFT(I133,1)="-",1,0)+IF(LEFT(J133,1)="-",1,0)))</f>
        <v>0</v>
      </c>
      <c r="M133" s="145">
        <f t="shared" si="5"/>
        <v>1</v>
      </c>
      <c r="N133" s="145">
        <f t="shared" si="5"/>
      </c>
    </row>
    <row r="134" spans="1:14" ht="15.75" outlineLevel="1">
      <c r="A134" s="23"/>
      <c r="B134" s="132"/>
      <c r="C134" s="109"/>
      <c r="D134" s="109"/>
      <c r="E134" s="109"/>
      <c r="F134" s="109"/>
      <c r="G134" s="109"/>
      <c r="H134" s="109"/>
      <c r="I134" s="296" t="s">
        <v>175</v>
      </c>
      <c r="J134" s="297"/>
      <c r="K134" s="158">
        <f>SUM(K129:K133)</f>
        <v>10</v>
      </c>
      <c r="L134" s="158">
        <f>SUM(L129:L133)</f>
        <v>9</v>
      </c>
      <c r="M134" s="158">
        <f>SUM(M129:M133)</f>
        <v>3</v>
      </c>
      <c r="N134" s="158">
        <f>SUM(N129:N133)</f>
        <v>2</v>
      </c>
    </row>
    <row r="135" spans="1:14" ht="15.75" outlineLevel="1">
      <c r="A135" s="23"/>
      <c r="B135" s="159" t="s">
        <v>176</v>
      </c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60"/>
    </row>
    <row r="136" spans="1:14" ht="15.75" outlineLevel="1">
      <c r="A136" s="23"/>
      <c r="B136" s="161" t="s">
        <v>177</v>
      </c>
      <c r="C136" s="162"/>
      <c r="D136" s="162" t="s">
        <v>178</v>
      </c>
      <c r="E136" s="107"/>
      <c r="F136" s="162"/>
      <c r="G136" s="162" t="s">
        <v>23</v>
      </c>
      <c r="H136" s="107"/>
      <c r="I136" s="162"/>
      <c r="J136" s="163" t="s">
        <v>179</v>
      </c>
      <c r="K136" s="114"/>
      <c r="L136" s="109"/>
      <c r="M136" s="109"/>
      <c r="N136" s="160"/>
    </row>
    <row r="137" spans="1:14" ht="18.75" outlineLevel="1" thickBot="1">
      <c r="A137" s="23"/>
      <c r="B137" s="132"/>
      <c r="C137" s="109"/>
      <c r="D137" s="109"/>
      <c r="E137" s="109"/>
      <c r="F137" s="109"/>
      <c r="G137" s="109"/>
      <c r="H137" s="109"/>
      <c r="I137" s="109"/>
      <c r="J137" s="298" t="str">
        <f>IF(M134=3,C123,IF(N134=3,G123,""))</f>
        <v>PT 75</v>
      </c>
      <c r="K137" s="298"/>
      <c r="L137" s="298"/>
      <c r="M137" s="298"/>
      <c r="N137" s="299"/>
    </row>
    <row r="138" spans="1:14" ht="18.75" outlineLevel="1" thickBot="1">
      <c r="A138" s="23"/>
      <c r="B138" s="164"/>
      <c r="C138" s="165"/>
      <c r="D138" s="165"/>
      <c r="E138" s="165"/>
      <c r="F138" s="165"/>
      <c r="G138" s="165"/>
      <c r="H138" s="165"/>
      <c r="I138" s="165"/>
      <c r="J138" s="166"/>
      <c r="K138" s="166"/>
      <c r="L138" s="166"/>
      <c r="M138" s="166"/>
      <c r="N138" s="167"/>
    </row>
    <row r="139" ht="15.75" thickTop="1">
      <c r="A139" s="23"/>
    </row>
    <row r="140" ht="15.75" thickBot="1">
      <c r="A140" s="102" t="s">
        <v>288</v>
      </c>
    </row>
    <row r="141" spans="1:14" ht="16.5" outlineLevel="1" thickTop="1">
      <c r="A141" s="23"/>
      <c r="B141" s="103"/>
      <c r="C141" s="104"/>
      <c r="D141" s="105"/>
      <c r="E141" s="105"/>
      <c r="F141" s="258" t="s">
        <v>147</v>
      </c>
      <c r="G141" s="259"/>
      <c r="H141" s="260" t="s">
        <v>148</v>
      </c>
      <c r="I141" s="261"/>
      <c r="J141" s="261"/>
      <c r="K141" s="261"/>
      <c r="L141" s="261"/>
      <c r="M141" s="261"/>
      <c r="N141" s="262"/>
    </row>
    <row r="142" spans="1:14" ht="15.75" outlineLevel="1">
      <c r="A142" s="23"/>
      <c r="B142" s="106"/>
      <c r="C142" s="107"/>
      <c r="D142" s="108"/>
      <c r="E142" s="109"/>
      <c r="F142" s="263" t="s">
        <v>149</v>
      </c>
      <c r="G142" s="264"/>
      <c r="H142" s="265" t="s">
        <v>35</v>
      </c>
      <c r="I142" s="266"/>
      <c r="J142" s="266"/>
      <c r="K142" s="266"/>
      <c r="L142" s="266"/>
      <c r="M142" s="266"/>
      <c r="N142" s="267"/>
    </row>
    <row r="143" spans="1:14" ht="15.75" outlineLevel="1">
      <c r="A143" s="23"/>
      <c r="B143" s="110"/>
      <c r="C143" s="111"/>
      <c r="D143" s="109"/>
      <c r="E143" s="109"/>
      <c r="F143" s="268" t="s">
        <v>150</v>
      </c>
      <c r="G143" s="269"/>
      <c r="H143" s="270" t="s">
        <v>85</v>
      </c>
      <c r="I143" s="271"/>
      <c r="J143" s="271"/>
      <c r="K143" s="271"/>
      <c r="L143" s="271"/>
      <c r="M143" s="271"/>
      <c r="N143" s="272"/>
    </row>
    <row r="144" spans="1:14" ht="21" outlineLevel="1" thickBot="1">
      <c r="A144" s="23"/>
      <c r="B144" s="112"/>
      <c r="C144" s="113" t="s">
        <v>151</v>
      </c>
      <c r="D144" s="114"/>
      <c r="E144" s="109"/>
      <c r="F144" s="273" t="s">
        <v>152</v>
      </c>
      <c r="G144" s="274"/>
      <c r="H144" s="275">
        <v>43037</v>
      </c>
      <c r="I144" s="276"/>
      <c r="J144" s="277"/>
      <c r="K144" s="115" t="s">
        <v>153</v>
      </c>
      <c r="L144" s="278"/>
      <c r="M144" s="279"/>
      <c r="N144" s="280"/>
    </row>
    <row r="145" spans="1:14" ht="16.5" outlineLevel="1" thickTop="1">
      <c r="A145" s="23"/>
      <c r="B145" s="116"/>
      <c r="C145" s="117"/>
      <c r="D145" s="109"/>
      <c r="E145" s="109"/>
      <c r="F145" s="118"/>
      <c r="G145" s="117"/>
      <c r="H145" s="117"/>
      <c r="I145" s="119"/>
      <c r="J145" s="120"/>
      <c r="K145" s="121"/>
      <c r="L145" s="121"/>
      <c r="M145" s="121"/>
      <c r="N145" s="122"/>
    </row>
    <row r="146" spans="1:14" ht="16.5" outlineLevel="1" thickBot="1">
      <c r="A146" s="23"/>
      <c r="B146" s="123" t="s">
        <v>154</v>
      </c>
      <c r="C146" s="281" t="s">
        <v>37</v>
      </c>
      <c r="D146" s="282"/>
      <c r="E146" s="124"/>
      <c r="F146" s="125" t="s">
        <v>155</v>
      </c>
      <c r="G146" s="281" t="s">
        <v>44</v>
      </c>
      <c r="H146" s="283"/>
      <c r="I146" s="283"/>
      <c r="J146" s="283"/>
      <c r="K146" s="283"/>
      <c r="L146" s="283"/>
      <c r="M146" s="283"/>
      <c r="N146" s="284"/>
    </row>
    <row r="147" spans="1:14" ht="15" outlineLevel="1">
      <c r="A147" s="23"/>
      <c r="B147" s="126" t="s">
        <v>156</v>
      </c>
      <c r="C147" s="285" t="s">
        <v>220</v>
      </c>
      <c r="D147" s="286"/>
      <c r="E147" s="127"/>
      <c r="F147" s="128" t="s">
        <v>157</v>
      </c>
      <c r="G147" s="285" t="s">
        <v>211</v>
      </c>
      <c r="H147" s="287"/>
      <c r="I147" s="287"/>
      <c r="J147" s="287"/>
      <c r="K147" s="287"/>
      <c r="L147" s="287"/>
      <c r="M147" s="287"/>
      <c r="N147" s="288"/>
    </row>
    <row r="148" spans="1:14" ht="15" outlineLevel="1">
      <c r="A148" s="23"/>
      <c r="B148" s="129" t="s">
        <v>158</v>
      </c>
      <c r="C148" s="289" t="s">
        <v>219</v>
      </c>
      <c r="D148" s="290"/>
      <c r="E148" s="127"/>
      <c r="F148" s="130" t="s">
        <v>159</v>
      </c>
      <c r="G148" s="291" t="s">
        <v>212</v>
      </c>
      <c r="H148" s="292"/>
      <c r="I148" s="292"/>
      <c r="J148" s="292"/>
      <c r="K148" s="292"/>
      <c r="L148" s="292"/>
      <c r="M148" s="292"/>
      <c r="N148" s="293"/>
    </row>
    <row r="149" spans="1:14" ht="15" outlineLevel="1">
      <c r="A149" s="23"/>
      <c r="B149" s="129" t="s">
        <v>160</v>
      </c>
      <c r="C149" s="289" t="s">
        <v>218</v>
      </c>
      <c r="D149" s="290"/>
      <c r="E149" s="127"/>
      <c r="F149" s="131" t="s">
        <v>161</v>
      </c>
      <c r="G149" s="291" t="s">
        <v>213</v>
      </c>
      <c r="H149" s="292"/>
      <c r="I149" s="292"/>
      <c r="J149" s="292"/>
      <c r="K149" s="292"/>
      <c r="L149" s="292"/>
      <c r="M149" s="292"/>
      <c r="N149" s="293"/>
    </row>
    <row r="150" spans="1:14" ht="15.75" outlineLevel="1">
      <c r="A150" s="23"/>
      <c r="B150" s="132"/>
      <c r="C150" s="109"/>
      <c r="D150" s="109"/>
      <c r="E150" s="109"/>
      <c r="F150" s="118"/>
      <c r="G150" s="133"/>
      <c r="H150" s="133"/>
      <c r="I150" s="133"/>
      <c r="J150" s="109"/>
      <c r="K150" s="109"/>
      <c r="L150" s="109"/>
      <c r="M150" s="134"/>
      <c r="N150" s="135"/>
    </row>
    <row r="151" spans="1:14" ht="16.5" outlineLevel="1" thickBot="1">
      <c r="A151" s="23"/>
      <c r="B151" s="136" t="s">
        <v>162</v>
      </c>
      <c r="C151" s="109"/>
      <c r="D151" s="109"/>
      <c r="E151" s="109"/>
      <c r="F151" s="137" t="s">
        <v>163</v>
      </c>
      <c r="G151" s="137" t="s">
        <v>164</v>
      </c>
      <c r="H151" s="137" t="s">
        <v>165</v>
      </c>
      <c r="I151" s="137" t="s">
        <v>166</v>
      </c>
      <c r="J151" s="137" t="s">
        <v>167</v>
      </c>
      <c r="K151" s="294" t="s">
        <v>5</v>
      </c>
      <c r="L151" s="295"/>
      <c r="M151" s="137" t="s">
        <v>168</v>
      </c>
      <c r="N151" s="138" t="s">
        <v>169</v>
      </c>
    </row>
    <row r="152" spans="1:14" ht="15.75" outlineLevel="1" thickBot="1">
      <c r="A152" s="23"/>
      <c r="B152" s="139" t="s">
        <v>170</v>
      </c>
      <c r="C152" s="140" t="str">
        <f>IF(C147&gt;"",C147,"")</f>
        <v>Valasti Pasi</v>
      </c>
      <c r="D152" s="140" t="str">
        <f>IF(G147&gt;"",G147,"")</f>
        <v>Soine Samuli</v>
      </c>
      <c r="E152" s="141"/>
      <c r="F152" s="142">
        <v>9</v>
      </c>
      <c r="G152" s="142">
        <v>-5</v>
      </c>
      <c r="H152" s="142">
        <v>4</v>
      </c>
      <c r="I152" s="142">
        <v>6</v>
      </c>
      <c r="J152" s="142"/>
      <c r="K152" s="143">
        <f>IF(ISBLANK(F152),"",COUNTIF(F152:J152,"&gt;=0"))</f>
        <v>3</v>
      </c>
      <c r="L152" s="144">
        <f>IF(ISBLANK(F152),"",(IF(LEFT(F152,1)="-",1,0)+IF(LEFT(G152,1)="-",1,0)+IF(LEFT(H152,1)="-",1,0)+IF(LEFT(I152,1)="-",1,0)+IF(LEFT(J152,1)="-",1,0)))</f>
        <v>1</v>
      </c>
      <c r="M152" s="145">
        <f aca="true" t="shared" si="6" ref="M152:N156">IF(K152=3,1,"")</f>
        <v>1</v>
      </c>
      <c r="N152" s="145">
        <f t="shared" si="6"/>
      </c>
    </row>
    <row r="153" spans="1:14" ht="15.75" outlineLevel="1" thickBot="1">
      <c r="A153" s="23"/>
      <c r="B153" s="146" t="s">
        <v>171</v>
      </c>
      <c r="C153" s="140" t="str">
        <f>IF(C148&gt;"",C148,"")</f>
        <v>Tennilä Otto</v>
      </c>
      <c r="D153" s="140" t="str">
        <f>IF(G148&gt;"",G148,"")</f>
        <v>Lundström Tom</v>
      </c>
      <c r="E153" s="147"/>
      <c r="F153" s="148">
        <v>6</v>
      </c>
      <c r="G153" s="149">
        <v>-11</v>
      </c>
      <c r="H153" s="149">
        <v>-3</v>
      </c>
      <c r="I153" s="149">
        <v>6</v>
      </c>
      <c r="J153" s="149">
        <v>-10</v>
      </c>
      <c r="K153" s="143">
        <f>IF(ISBLANK(F153),"",COUNTIF(F153:J153,"&gt;=0"))</f>
        <v>2</v>
      </c>
      <c r="L153" s="144">
        <f>IF(ISBLANK(F153),"",(IF(LEFT(F153,1)="-",1,0)+IF(LEFT(G153,1)="-",1,0)+IF(LEFT(H153,1)="-",1,0)+IF(LEFT(I153,1)="-",1,0)+IF(LEFT(J153,1)="-",1,0)))</f>
        <v>3</v>
      </c>
      <c r="M153" s="145">
        <f t="shared" si="6"/>
      </c>
      <c r="N153" s="145">
        <f t="shared" si="6"/>
        <v>1</v>
      </c>
    </row>
    <row r="154" spans="1:14" ht="15.75" outlineLevel="1" thickBot="1">
      <c r="A154" s="23"/>
      <c r="B154" s="150" t="s">
        <v>172</v>
      </c>
      <c r="C154" s="140" t="str">
        <f>IF(C149&gt;"",C149,"")</f>
        <v>O´Connor Miika</v>
      </c>
      <c r="D154" s="140" t="str">
        <f>IF(G149&gt;"",G149,"")</f>
        <v>Mustonen Aleksi</v>
      </c>
      <c r="E154" s="151"/>
      <c r="F154" s="148">
        <v>7</v>
      </c>
      <c r="G154" s="152">
        <v>9</v>
      </c>
      <c r="H154" s="148">
        <v>-9</v>
      </c>
      <c r="I154" s="148">
        <v>-9</v>
      </c>
      <c r="J154" s="148">
        <v>-5</v>
      </c>
      <c r="K154" s="143">
        <f>IF(ISBLANK(F154),"",COUNTIF(F154:J154,"&gt;=0"))</f>
        <v>2</v>
      </c>
      <c r="L154" s="144">
        <f>IF(ISBLANK(F154),"",(IF(LEFT(F154,1)="-",1,0)+IF(LEFT(G154,1)="-",1,0)+IF(LEFT(H154,1)="-",1,0)+IF(LEFT(I154,1)="-",1,0)+IF(LEFT(J154,1)="-",1,0)))</f>
        <v>3</v>
      </c>
      <c r="M154" s="145">
        <f t="shared" si="6"/>
      </c>
      <c r="N154" s="145">
        <f t="shared" si="6"/>
        <v>1</v>
      </c>
    </row>
    <row r="155" spans="1:14" ht="15.75" outlineLevel="1" thickBot="1">
      <c r="A155" s="23"/>
      <c r="B155" s="153" t="s">
        <v>173</v>
      </c>
      <c r="C155" s="140" t="str">
        <f>IF(C147&gt;"",C147,"")</f>
        <v>Valasti Pasi</v>
      </c>
      <c r="D155" s="140" t="str">
        <f>IF(G148&gt;"",G148,"")</f>
        <v>Lundström Tom</v>
      </c>
      <c r="E155" s="154"/>
      <c r="F155" s="155">
        <v>10</v>
      </c>
      <c r="G155" s="156">
        <v>7</v>
      </c>
      <c r="H155" s="155">
        <v>-5</v>
      </c>
      <c r="I155" s="155">
        <v>8</v>
      </c>
      <c r="J155" s="155"/>
      <c r="K155" s="143">
        <f>IF(ISBLANK(F155),"",COUNTIF(F155:J155,"&gt;=0"))</f>
        <v>3</v>
      </c>
      <c r="L155" s="144">
        <f>IF(ISBLANK(F155),"",(IF(LEFT(F155,1)="-",1,0)+IF(LEFT(G155,1)="-",1,0)+IF(LEFT(H155,1)="-",1,0)+IF(LEFT(I155,1)="-",1,0)+IF(LEFT(J155,1)="-",1,0)))</f>
        <v>1</v>
      </c>
      <c r="M155" s="145">
        <f t="shared" si="6"/>
        <v>1</v>
      </c>
      <c r="N155" s="145">
        <f t="shared" si="6"/>
      </c>
    </row>
    <row r="156" spans="1:14" ht="15" outlineLevel="1">
      <c r="A156" s="23"/>
      <c r="B156" s="146" t="s">
        <v>174</v>
      </c>
      <c r="C156" s="140" t="str">
        <f>IF(C148&gt;"",C148,"")</f>
        <v>Tennilä Otto</v>
      </c>
      <c r="D156" s="140" t="str">
        <f>IF(G147&gt;"",G147,"")</f>
        <v>Soine Samuli</v>
      </c>
      <c r="E156" s="147"/>
      <c r="F156" s="149">
        <v>-8</v>
      </c>
      <c r="G156" s="157">
        <v>7</v>
      </c>
      <c r="H156" s="149">
        <v>-9</v>
      </c>
      <c r="I156" s="149">
        <v>-6</v>
      </c>
      <c r="J156" s="149"/>
      <c r="K156" s="143">
        <f>IF(ISBLANK(F156),"",COUNTIF(F156:J156,"&gt;=0"))</f>
        <v>1</v>
      </c>
      <c r="L156" s="144">
        <f>IF(ISBLANK(F156),"",(IF(LEFT(F156,1)="-",1,0)+IF(LEFT(G156,1)="-",1,0)+IF(LEFT(H156,1)="-",1,0)+IF(LEFT(I156,1)="-",1,0)+IF(LEFT(J156,1)="-",1,0)))</f>
        <v>3</v>
      </c>
      <c r="M156" s="145">
        <f t="shared" si="6"/>
      </c>
      <c r="N156" s="145">
        <f t="shared" si="6"/>
        <v>1</v>
      </c>
    </row>
    <row r="157" spans="1:14" ht="15.75" outlineLevel="1">
      <c r="A157" s="23"/>
      <c r="B157" s="132"/>
      <c r="C157" s="109"/>
      <c r="D157" s="109"/>
      <c r="E157" s="109"/>
      <c r="F157" s="109"/>
      <c r="G157" s="109"/>
      <c r="H157" s="109"/>
      <c r="I157" s="296" t="s">
        <v>175</v>
      </c>
      <c r="J157" s="297"/>
      <c r="K157" s="158">
        <f>SUM(K152:K156)</f>
        <v>11</v>
      </c>
      <c r="L157" s="158">
        <f>SUM(L152:L156)</f>
        <v>11</v>
      </c>
      <c r="M157" s="158">
        <f>SUM(M152:M156)</f>
        <v>2</v>
      </c>
      <c r="N157" s="158">
        <f>SUM(N152:N156)</f>
        <v>3</v>
      </c>
    </row>
    <row r="158" spans="1:14" ht="15.75" outlineLevel="1">
      <c r="A158" s="23"/>
      <c r="B158" s="159" t="s">
        <v>176</v>
      </c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60"/>
    </row>
    <row r="159" spans="1:14" ht="15.75" outlineLevel="1">
      <c r="A159" s="23"/>
      <c r="B159" s="161" t="s">
        <v>177</v>
      </c>
      <c r="C159" s="162"/>
      <c r="D159" s="162" t="s">
        <v>178</v>
      </c>
      <c r="E159" s="107"/>
      <c r="F159" s="162"/>
      <c r="G159" s="162" t="s">
        <v>23</v>
      </c>
      <c r="H159" s="107"/>
      <c r="I159" s="162"/>
      <c r="J159" s="163" t="s">
        <v>179</v>
      </c>
      <c r="K159" s="114"/>
      <c r="L159" s="109"/>
      <c r="M159" s="109"/>
      <c r="N159" s="160"/>
    </row>
    <row r="160" spans="1:14" ht="18.75" outlineLevel="1" thickBot="1">
      <c r="A160" s="23"/>
      <c r="B160" s="132"/>
      <c r="C160" s="109"/>
      <c r="D160" s="109"/>
      <c r="E160" s="109"/>
      <c r="F160" s="109"/>
      <c r="G160" s="109"/>
      <c r="H160" s="109"/>
      <c r="I160" s="109"/>
      <c r="J160" s="298" t="str">
        <f>IF(M157=3,C146,IF(N157=3,G146,""))</f>
        <v>TIP-70</v>
      </c>
      <c r="K160" s="298"/>
      <c r="L160" s="298"/>
      <c r="M160" s="298"/>
      <c r="N160" s="299"/>
    </row>
    <row r="161" spans="1:14" ht="18.75" outlineLevel="1" thickBot="1">
      <c r="A161" s="23"/>
      <c r="B161" s="164"/>
      <c r="C161" s="165"/>
      <c r="D161" s="165"/>
      <c r="E161" s="165"/>
      <c r="F161" s="165"/>
      <c r="G161" s="165"/>
      <c r="H161" s="165"/>
      <c r="I161" s="165"/>
      <c r="J161" s="166"/>
      <c r="K161" s="166"/>
      <c r="L161" s="166"/>
      <c r="M161" s="166"/>
      <c r="N161" s="167"/>
    </row>
    <row r="162" ht="15.75" thickTop="1">
      <c r="A162" s="23"/>
    </row>
  </sheetData>
  <sheetProtection/>
  <mergeCells count="140">
    <mergeCell ref="J160:N160"/>
    <mergeCell ref="C148:D148"/>
    <mergeCell ref="G148:N148"/>
    <mergeCell ref="C149:D149"/>
    <mergeCell ref="G149:N149"/>
    <mergeCell ref="K151:L151"/>
    <mergeCell ref="I157:J157"/>
    <mergeCell ref="F144:G144"/>
    <mergeCell ref="H144:J144"/>
    <mergeCell ref="L144:N144"/>
    <mergeCell ref="C146:D146"/>
    <mergeCell ref="G146:N146"/>
    <mergeCell ref="C147:D147"/>
    <mergeCell ref="G147:N147"/>
    <mergeCell ref="F141:G141"/>
    <mergeCell ref="H141:N141"/>
    <mergeCell ref="F142:G142"/>
    <mergeCell ref="H142:N142"/>
    <mergeCell ref="F143:G143"/>
    <mergeCell ref="H143:N143"/>
    <mergeCell ref="J137:N137"/>
    <mergeCell ref="F121:G121"/>
    <mergeCell ref="H121:J121"/>
    <mergeCell ref="L121:N121"/>
    <mergeCell ref="C125:D125"/>
    <mergeCell ref="G125:N125"/>
    <mergeCell ref="C126:D126"/>
    <mergeCell ref="G126:N126"/>
    <mergeCell ref="K128:L128"/>
    <mergeCell ref="I134:J134"/>
    <mergeCell ref="C123:D123"/>
    <mergeCell ref="G123:N123"/>
    <mergeCell ref="C124:D124"/>
    <mergeCell ref="G124:N124"/>
    <mergeCell ref="J114:N114"/>
    <mergeCell ref="F118:G118"/>
    <mergeCell ref="H118:N118"/>
    <mergeCell ref="F119:G119"/>
    <mergeCell ref="H119:N119"/>
    <mergeCell ref="F120:G120"/>
    <mergeCell ref="H120:N120"/>
    <mergeCell ref="C102:D102"/>
    <mergeCell ref="G102:N102"/>
    <mergeCell ref="C103:D103"/>
    <mergeCell ref="G103:N103"/>
    <mergeCell ref="K105:L105"/>
    <mergeCell ref="I111:J111"/>
    <mergeCell ref="F98:G98"/>
    <mergeCell ref="H98:J98"/>
    <mergeCell ref="L98:N98"/>
    <mergeCell ref="C100:D100"/>
    <mergeCell ref="G100:N100"/>
    <mergeCell ref="C101:D101"/>
    <mergeCell ref="G101:N101"/>
    <mergeCell ref="F95:G95"/>
    <mergeCell ref="H95:N95"/>
    <mergeCell ref="F96:G96"/>
    <mergeCell ref="H96:N96"/>
    <mergeCell ref="F97:G97"/>
    <mergeCell ref="H97:N97"/>
    <mergeCell ref="J91:N91"/>
    <mergeCell ref="C79:D79"/>
    <mergeCell ref="G79:N79"/>
    <mergeCell ref="C80:D80"/>
    <mergeCell ref="G80:N80"/>
    <mergeCell ref="K82:L82"/>
    <mergeCell ref="I88:J88"/>
    <mergeCell ref="F75:G75"/>
    <mergeCell ref="H75:J75"/>
    <mergeCell ref="L75:N75"/>
    <mergeCell ref="C77:D77"/>
    <mergeCell ref="G77:N77"/>
    <mergeCell ref="C78:D78"/>
    <mergeCell ref="G78:N78"/>
    <mergeCell ref="J68:N68"/>
    <mergeCell ref="F72:G72"/>
    <mergeCell ref="H72:N72"/>
    <mergeCell ref="F73:G73"/>
    <mergeCell ref="H73:N73"/>
    <mergeCell ref="F74:G74"/>
    <mergeCell ref="H74:N74"/>
    <mergeCell ref="C56:D56"/>
    <mergeCell ref="G56:N56"/>
    <mergeCell ref="C57:D57"/>
    <mergeCell ref="G57:N57"/>
    <mergeCell ref="K59:L59"/>
    <mergeCell ref="I65:J65"/>
    <mergeCell ref="F52:G52"/>
    <mergeCell ref="H52:J52"/>
    <mergeCell ref="L52:N52"/>
    <mergeCell ref="C54:D54"/>
    <mergeCell ref="G54:N54"/>
    <mergeCell ref="C55:D55"/>
    <mergeCell ref="G55:N55"/>
    <mergeCell ref="J45:N45"/>
    <mergeCell ref="F49:G49"/>
    <mergeCell ref="H49:N49"/>
    <mergeCell ref="F50:G50"/>
    <mergeCell ref="H50:N50"/>
    <mergeCell ref="F51:G51"/>
    <mergeCell ref="H51:N51"/>
    <mergeCell ref="C33:D33"/>
    <mergeCell ref="G33:N33"/>
    <mergeCell ref="C34:D34"/>
    <mergeCell ref="G34:N34"/>
    <mergeCell ref="K36:L36"/>
    <mergeCell ref="I42:J42"/>
    <mergeCell ref="F29:G29"/>
    <mergeCell ref="H29:J29"/>
    <mergeCell ref="L29:N29"/>
    <mergeCell ref="C31:D31"/>
    <mergeCell ref="G31:N31"/>
    <mergeCell ref="C32:D32"/>
    <mergeCell ref="G32:N32"/>
    <mergeCell ref="J22:N22"/>
    <mergeCell ref="F26:G26"/>
    <mergeCell ref="H26:N26"/>
    <mergeCell ref="F27:G27"/>
    <mergeCell ref="H27:N27"/>
    <mergeCell ref="F28:G28"/>
    <mergeCell ref="H28:N28"/>
    <mergeCell ref="C10:D10"/>
    <mergeCell ref="G10:N10"/>
    <mergeCell ref="C11:D11"/>
    <mergeCell ref="G11:N11"/>
    <mergeCell ref="K13:L13"/>
    <mergeCell ref="I19:J19"/>
    <mergeCell ref="F6:G6"/>
    <mergeCell ref="H6:J6"/>
    <mergeCell ref="L6:N6"/>
    <mergeCell ref="C8:D8"/>
    <mergeCell ref="G8:N8"/>
    <mergeCell ref="C9:D9"/>
    <mergeCell ref="G9:N9"/>
    <mergeCell ref="F3:G3"/>
    <mergeCell ref="H3:N3"/>
    <mergeCell ref="F4:G4"/>
    <mergeCell ref="H4:N4"/>
    <mergeCell ref="F5:G5"/>
    <mergeCell ref="H5:N5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8"/>
  <sheetViews>
    <sheetView zoomScalePageLayoutView="0" workbookViewId="0" topLeftCell="A1">
      <selection activeCell="A1" sqref="A1"/>
    </sheetView>
  </sheetViews>
  <sheetFormatPr defaultColWidth="9.140625" defaultRowHeight="15" outlineLevelRow="1"/>
  <cols>
    <col min="1" max="1" width="4.140625" style="0" customWidth="1"/>
    <col min="2" max="2" width="5.28125" style="0" customWidth="1"/>
    <col min="3" max="3" width="21.421875" style="0" customWidth="1"/>
    <col min="4" max="4" width="14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1" ht="15.75" thickBot="1"/>
    <row r="2" spans="1:10" ht="18" customHeight="1">
      <c r="A2" s="1"/>
      <c r="B2" s="2" t="s">
        <v>94</v>
      </c>
      <c r="C2" s="3"/>
      <c r="D2" s="3"/>
      <c r="E2" s="4"/>
      <c r="F2" s="5"/>
      <c r="G2" s="6"/>
      <c r="H2" s="6"/>
      <c r="I2" s="7"/>
      <c r="J2" s="7"/>
    </row>
    <row r="3" spans="1:10" ht="15" customHeight="1">
      <c r="A3" s="1"/>
      <c r="B3" s="8" t="s">
        <v>89</v>
      </c>
      <c r="C3" s="7"/>
      <c r="D3" s="7"/>
      <c r="E3" s="9"/>
      <c r="F3" s="5"/>
      <c r="G3" s="6"/>
      <c r="H3" s="6"/>
      <c r="I3" s="7"/>
      <c r="J3" s="7"/>
    </row>
    <row r="4" spans="1:10" ht="15" customHeight="1" thickBot="1">
      <c r="A4" s="1"/>
      <c r="B4" s="10" t="s">
        <v>297</v>
      </c>
      <c r="C4" s="11"/>
      <c r="D4" s="11" t="s">
        <v>298</v>
      </c>
      <c r="E4" s="12"/>
      <c r="F4" s="5"/>
      <c r="G4" s="6"/>
      <c r="H4" s="6"/>
      <c r="I4" s="7"/>
      <c r="J4" s="7"/>
    </row>
    <row r="5" spans="1:10" ht="15" customHeight="1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0" ht="14.25" customHeight="1">
      <c r="A6" s="15"/>
      <c r="B6" s="15" t="s">
        <v>1</v>
      </c>
      <c r="C6" s="15" t="s">
        <v>2</v>
      </c>
      <c r="D6" s="15" t="s">
        <v>3</v>
      </c>
      <c r="E6" s="15" t="s">
        <v>4</v>
      </c>
      <c r="F6" s="15" t="s">
        <v>5</v>
      </c>
      <c r="G6" s="15" t="s">
        <v>6</v>
      </c>
      <c r="H6" s="15" t="s">
        <v>7</v>
      </c>
      <c r="I6" s="16"/>
      <c r="J6" s="17" t="s">
        <v>141</v>
      </c>
    </row>
    <row r="7" spans="1:10" ht="14.25" customHeight="1">
      <c r="A7" s="15" t="s">
        <v>8</v>
      </c>
      <c r="B7" s="15" t="s">
        <v>80</v>
      </c>
      <c r="C7" s="15" t="s">
        <v>44</v>
      </c>
      <c r="D7" s="15" t="s">
        <v>44</v>
      </c>
      <c r="E7" s="15" t="s">
        <v>11</v>
      </c>
      <c r="F7" s="15"/>
      <c r="G7" s="15"/>
      <c r="H7" s="15" t="s">
        <v>8</v>
      </c>
      <c r="I7" s="16"/>
      <c r="J7" s="18"/>
    </row>
    <row r="8" spans="1:10" ht="14.25" customHeight="1">
      <c r="A8" s="15" t="s">
        <v>11</v>
      </c>
      <c r="B8" s="15" t="s">
        <v>90</v>
      </c>
      <c r="C8" s="15" t="s">
        <v>46</v>
      </c>
      <c r="D8" s="15" t="s">
        <v>46</v>
      </c>
      <c r="E8" s="15" t="s">
        <v>192</v>
      </c>
      <c r="F8" s="15"/>
      <c r="G8" s="15"/>
      <c r="H8" s="15" t="s">
        <v>14</v>
      </c>
      <c r="I8" s="16"/>
      <c r="J8" s="18"/>
    </row>
    <row r="9" spans="1:10" ht="14.25" customHeight="1">
      <c r="A9" s="15" t="s">
        <v>14</v>
      </c>
      <c r="B9" s="15" t="s">
        <v>91</v>
      </c>
      <c r="C9" s="15" t="s">
        <v>92</v>
      </c>
      <c r="D9" s="15" t="s">
        <v>92</v>
      </c>
      <c r="E9" s="15" t="s">
        <v>8</v>
      </c>
      <c r="F9" s="15"/>
      <c r="G9" s="15"/>
      <c r="H9" s="15" t="s">
        <v>11</v>
      </c>
      <c r="I9" s="16"/>
      <c r="J9" s="18"/>
    </row>
    <row r="10" spans="1:10" ht="14.25" customHeight="1">
      <c r="A10" s="15" t="s">
        <v>16</v>
      </c>
      <c r="B10" s="15" t="s">
        <v>93</v>
      </c>
      <c r="C10" s="15" t="s">
        <v>35</v>
      </c>
      <c r="D10" s="15" t="s">
        <v>35</v>
      </c>
      <c r="E10" s="15"/>
      <c r="F10" s="15"/>
      <c r="G10" s="15"/>
      <c r="H10" s="15"/>
      <c r="I10" s="16"/>
      <c r="J10" s="18"/>
    </row>
    <row r="11" spans="1:10" ht="15" customHeight="1" outlineLevel="1">
      <c r="A11" s="19"/>
      <c r="B11" s="19"/>
      <c r="C11" s="20"/>
      <c r="D11" s="20"/>
      <c r="E11" s="20"/>
      <c r="F11" s="20"/>
      <c r="G11" s="20"/>
      <c r="H11" s="20"/>
      <c r="I11" s="21"/>
      <c r="J11" s="21"/>
    </row>
    <row r="12" spans="1:10" ht="14.25" customHeight="1" outlineLevel="1">
      <c r="A12" s="18"/>
      <c r="B12" s="22"/>
      <c r="C12" s="15"/>
      <c r="D12" s="15" t="s">
        <v>17</v>
      </c>
      <c r="E12" s="15" t="s">
        <v>18</v>
      </c>
      <c r="F12" s="15" t="s">
        <v>19</v>
      </c>
      <c r="G12" s="15" t="s">
        <v>20</v>
      </c>
      <c r="H12" s="15" t="s">
        <v>21</v>
      </c>
      <c r="I12" s="15" t="s">
        <v>22</v>
      </c>
      <c r="J12" s="15" t="s">
        <v>23</v>
      </c>
    </row>
    <row r="13" spans="1:10" ht="14.25" customHeight="1" outlineLevel="1">
      <c r="A13" s="18"/>
      <c r="B13" s="22"/>
      <c r="C13" s="15" t="s">
        <v>24</v>
      </c>
      <c r="D13" s="15"/>
      <c r="E13" s="15"/>
      <c r="F13" s="15"/>
      <c r="G13" s="15"/>
      <c r="H13" s="15"/>
      <c r="I13" s="15" t="s">
        <v>195</v>
      </c>
      <c r="J13" s="15"/>
    </row>
    <row r="14" spans="1:10" ht="14.25" customHeight="1" outlineLevel="1">
      <c r="A14" s="18"/>
      <c r="B14" s="22"/>
      <c r="C14" s="15" t="s">
        <v>25</v>
      </c>
      <c r="D14" s="15"/>
      <c r="E14" s="15"/>
      <c r="F14" s="15"/>
      <c r="G14" s="15"/>
      <c r="H14" s="15"/>
      <c r="I14" s="15"/>
      <c r="J14" s="15"/>
    </row>
    <row r="15" spans="1:10" ht="14.25" customHeight="1" outlineLevel="1">
      <c r="A15" s="18"/>
      <c r="B15" s="22"/>
      <c r="C15" s="15" t="s">
        <v>26</v>
      </c>
      <c r="D15" s="15"/>
      <c r="E15" s="15"/>
      <c r="F15" s="15"/>
      <c r="G15" s="15"/>
      <c r="H15" s="15"/>
      <c r="I15" s="15"/>
      <c r="J15" s="15"/>
    </row>
    <row r="16" spans="1:10" ht="14.25" customHeight="1" outlineLevel="1">
      <c r="A16" s="18"/>
      <c r="B16" s="22"/>
      <c r="C16" s="15" t="s">
        <v>27</v>
      </c>
      <c r="D16" s="15"/>
      <c r="E16" s="15"/>
      <c r="F16" s="15"/>
      <c r="G16" s="15"/>
      <c r="H16" s="15"/>
      <c r="I16" s="15" t="s">
        <v>24</v>
      </c>
      <c r="J16" s="15"/>
    </row>
    <row r="17" spans="1:10" ht="14.25" customHeight="1" outlineLevel="1">
      <c r="A17" s="18"/>
      <c r="B17" s="22"/>
      <c r="C17" s="15" t="s">
        <v>28</v>
      </c>
      <c r="D17" s="15"/>
      <c r="E17" s="15"/>
      <c r="F17" s="15"/>
      <c r="G17" s="15"/>
      <c r="H17" s="15"/>
      <c r="I17" s="15" t="s">
        <v>195</v>
      </c>
      <c r="J17" s="15"/>
    </row>
    <row r="18" spans="1:10" ht="14.25" customHeight="1" outlineLevel="1">
      <c r="A18" s="18"/>
      <c r="B18" s="22"/>
      <c r="C18" s="15" t="s">
        <v>29</v>
      </c>
      <c r="D18" s="15"/>
      <c r="E18" s="15"/>
      <c r="F18" s="15"/>
      <c r="G18" s="15"/>
      <c r="H18" s="15"/>
      <c r="I18" s="15"/>
      <c r="J18" s="15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Header>&amp;CMejlans Bollförening r.f.</oddHeader>
    <oddFooter>&amp;Cwww.mbf.fi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R78"/>
  <sheetViews>
    <sheetView zoomScalePageLayoutView="0" workbookViewId="0" topLeftCell="A1">
      <selection activeCell="A1" sqref="A1"/>
    </sheetView>
  </sheetViews>
  <sheetFormatPr defaultColWidth="9.140625" defaultRowHeight="15" outlineLevelRow="1"/>
  <cols>
    <col min="1" max="1" width="4.421875" style="0" customWidth="1"/>
    <col min="2" max="2" width="5.8515625" style="0" customWidth="1"/>
    <col min="3" max="3" width="23.57421875" style="0" customWidth="1"/>
    <col min="4" max="4" width="22.00390625" style="0" customWidth="1"/>
    <col min="5" max="5" width="3.7109375" style="0" customWidth="1"/>
    <col min="6" max="10" width="6.7109375" style="0" customWidth="1"/>
    <col min="11" max="11" width="3.7109375" style="0" customWidth="1"/>
    <col min="12" max="12" width="3.8515625" style="0" customWidth="1"/>
    <col min="13" max="13" width="3.7109375" style="0" customWidth="1"/>
    <col min="14" max="14" width="3.57421875" style="0" customWidth="1"/>
    <col min="15" max="15" width="2.8515625" style="0" customWidth="1"/>
    <col min="17" max="17" width="28.00390625" style="0" hidden="1" customWidth="1"/>
  </cols>
  <sheetData>
    <row r="1" s="168" customFormat="1" ht="11.25"/>
    <row r="2" ht="18.75">
      <c r="A2" s="169" t="s">
        <v>289</v>
      </c>
    </row>
    <row r="3" spans="1:17" ht="15.75" outlineLevel="1">
      <c r="A3" s="170"/>
      <c r="B3" s="171"/>
      <c r="C3" s="172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4"/>
      <c r="Q3" s="175" t="s">
        <v>180</v>
      </c>
    </row>
    <row r="4" spans="1:17" ht="15.75" outlineLevel="1">
      <c r="A4" s="176"/>
      <c r="B4" s="177"/>
      <c r="C4" s="178" t="s">
        <v>181</v>
      </c>
      <c r="D4" s="179"/>
      <c r="E4" s="179"/>
      <c r="F4" s="177"/>
      <c r="G4" s="180" t="s">
        <v>147</v>
      </c>
      <c r="H4" s="181"/>
      <c r="I4" s="300" t="s">
        <v>148</v>
      </c>
      <c r="J4" s="301"/>
      <c r="K4" s="301"/>
      <c r="L4" s="301"/>
      <c r="M4" s="301"/>
      <c r="N4" s="302"/>
      <c r="O4" s="182"/>
      <c r="Q4" s="175" t="s">
        <v>182</v>
      </c>
    </row>
    <row r="5" spans="1:18" ht="17.25" customHeight="1" outlineLevel="1">
      <c r="A5" s="176"/>
      <c r="B5" s="183"/>
      <c r="C5" s="184" t="s">
        <v>183</v>
      </c>
      <c r="D5" s="179"/>
      <c r="E5" s="179"/>
      <c r="F5" s="177"/>
      <c r="G5" s="180" t="s">
        <v>149</v>
      </c>
      <c r="H5" s="181"/>
      <c r="I5" s="300" t="s">
        <v>35</v>
      </c>
      <c r="J5" s="301"/>
      <c r="K5" s="301"/>
      <c r="L5" s="301"/>
      <c r="M5" s="301"/>
      <c r="N5" s="302"/>
      <c r="O5" s="182"/>
      <c r="Q5" s="185"/>
      <c r="R5" s="185"/>
    </row>
    <row r="6" spans="1:18" ht="15" outlineLevel="1">
      <c r="A6" s="176"/>
      <c r="B6" s="179"/>
      <c r="C6" s="186" t="s">
        <v>184</v>
      </c>
      <c r="D6" s="179"/>
      <c r="E6" s="179"/>
      <c r="F6" s="179"/>
      <c r="G6" s="180" t="s">
        <v>150</v>
      </c>
      <c r="H6" s="187"/>
      <c r="I6" s="303" t="s">
        <v>89</v>
      </c>
      <c r="J6" s="303"/>
      <c r="K6" s="303"/>
      <c r="L6" s="303"/>
      <c r="M6" s="303"/>
      <c r="N6" s="304"/>
      <c r="O6" s="182"/>
      <c r="Q6" s="185"/>
      <c r="R6" s="185"/>
    </row>
    <row r="7" spans="1:18" ht="15.75" outlineLevel="1">
      <c r="A7" s="176"/>
      <c r="B7" s="179"/>
      <c r="C7" s="179"/>
      <c r="D7" s="179"/>
      <c r="E7" s="179"/>
      <c r="F7" s="179"/>
      <c r="G7" s="180" t="s">
        <v>185</v>
      </c>
      <c r="H7" s="181"/>
      <c r="I7" s="305">
        <v>43037</v>
      </c>
      <c r="J7" s="306"/>
      <c r="K7" s="306"/>
      <c r="L7" s="188" t="s">
        <v>186</v>
      </c>
      <c r="M7" s="307"/>
      <c r="N7" s="304"/>
      <c r="O7" s="182"/>
      <c r="Q7" s="185"/>
      <c r="R7" s="185"/>
    </row>
    <row r="8" spans="1:18" ht="15" outlineLevel="1">
      <c r="A8" s="176"/>
      <c r="B8" s="177"/>
      <c r="C8" s="189" t="s">
        <v>187</v>
      </c>
      <c r="D8" s="179"/>
      <c r="E8" s="179"/>
      <c r="F8" s="179"/>
      <c r="G8" s="189" t="s">
        <v>187</v>
      </c>
      <c r="H8" s="179"/>
      <c r="I8" s="179"/>
      <c r="J8" s="179"/>
      <c r="K8" s="179"/>
      <c r="L8" s="179"/>
      <c r="M8" s="179"/>
      <c r="N8" s="179"/>
      <c r="O8" s="190"/>
      <c r="Q8" s="185"/>
      <c r="R8" s="185"/>
    </row>
    <row r="9" spans="1:18" ht="15.75" outlineLevel="1">
      <c r="A9" s="182"/>
      <c r="B9" s="191" t="s">
        <v>154</v>
      </c>
      <c r="C9" s="308" t="s">
        <v>44</v>
      </c>
      <c r="D9" s="309"/>
      <c r="E9" s="192"/>
      <c r="F9" s="193" t="s">
        <v>155</v>
      </c>
      <c r="G9" s="308" t="s">
        <v>92</v>
      </c>
      <c r="H9" s="310"/>
      <c r="I9" s="310"/>
      <c r="J9" s="310"/>
      <c r="K9" s="310"/>
      <c r="L9" s="310"/>
      <c r="M9" s="310"/>
      <c r="N9" s="311"/>
      <c r="O9" s="182"/>
      <c r="Q9" s="185"/>
      <c r="R9" s="185"/>
    </row>
    <row r="10" spans="1:18" ht="15" outlineLevel="1">
      <c r="A10" s="182"/>
      <c r="B10" s="194" t="s">
        <v>156</v>
      </c>
      <c r="C10" s="312" t="s">
        <v>201</v>
      </c>
      <c r="D10" s="313"/>
      <c r="E10" s="195"/>
      <c r="F10" s="196" t="s">
        <v>157</v>
      </c>
      <c r="G10" s="312" t="s">
        <v>202</v>
      </c>
      <c r="H10" s="314"/>
      <c r="I10" s="314"/>
      <c r="J10" s="314"/>
      <c r="K10" s="314"/>
      <c r="L10" s="314"/>
      <c r="M10" s="314"/>
      <c r="N10" s="315"/>
      <c r="O10" s="182"/>
      <c r="Q10" s="185"/>
      <c r="R10" s="185"/>
    </row>
    <row r="11" spans="1:18" ht="15" outlineLevel="1">
      <c r="A11" s="182"/>
      <c r="B11" s="197" t="s">
        <v>158</v>
      </c>
      <c r="C11" s="312" t="s">
        <v>64</v>
      </c>
      <c r="D11" s="313"/>
      <c r="E11" s="195"/>
      <c r="F11" s="198" t="s">
        <v>159</v>
      </c>
      <c r="G11" s="312" t="s">
        <v>205</v>
      </c>
      <c r="H11" s="314"/>
      <c r="I11" s="314"/>
      <c r="J11" s="314"/>
      <c r="K11" s="314"/>
      <c r="L11" s="314"/>
      <c r="M11" s="314"/>
      <c r="N11" s="315"/>
      <c r="O11" s="182"/>
      <c r="Q11" s="185"/>
      <c r="R11" s="185"/>
    </row>
    <row r="12" spans="1:18" ht="15" outlineLevel="1">
      <c r="A12" s="176"/>
      <c r="B12" s="199" t="s">
        <v>188</v>
      </c>
      <c r="C12" s="200" t="s">
        <v>203</v>
      </c>
      <c r="D12" s="201"/>
      <c r="E12" s="202"/>
      <c r="F12" s="199" t="s">
        <v>188</v>
      </c>
      <c r="G12" s="203" t="s">
        <v>204</v>
      </c>
      <c r="H12" s="203"/>
      <c r="I12" s="203"/>
      <c r="J12" s="203"/>
      <c r="K12" s="203"/>
      <c r="L12" s="203"/>
      <c r="M12" s="203"/>
      <c r="N12" s="203"/>
      <c r="O12" s="190"/>
      <c r="Q12" s="185"/>
      <c r="R12" s="185"/>
    </row>
    <row r="13" spans="1:18" ht="15" outlineLevel="1">
      <c r="A13" s="182"/>
      <c r="B13" s="194"/>
      <c r="C13" s="312" t="s">
        <v>201</v>
      </c>
      <c r="D13" s="313"/>
      <c r="E13" s="195"/>
      <c r="F13" s="196"/>
      <c r="G13" s="312" t="s">
        <v>202</v>
      </c>
      <c r="H13" s="314"/>
      <c r="I13" s="314"/>
      <c r="J13" s="314"/>
      <c r="K13" s="314"/>
      <c r="L13" s="314"/>
      <c r="M13" s="314"/>
      <c r="N13" s="315"/>
      <c r="O13" s="182"/>
      <c r="Q13" s="185"/>
      <c r="R13" s="185"/>
    </row>
    <row r="14" spans="1:18" ht="15" outlineLevel="1">
      <c r="A14" s="182"/>
      <c r="B14" s="204"/>
      <c r="C14" s="312" t="s">
        <v>64</v>
      </c>
      <c r="D14" s="313"/>
      <c r="E14" s="195"/>
      <c r="F14" s="205"/>
      <c r="G14" s="312" t="s">
        <v>205</v>
      </c>
      <c r="H14" s="314"/>
      <c r="I14" s="314"/>
      <c r="J14" s="314"/>
      <c r="K14" s="314"/>
      <c r="L14" s="314"/>
      <c r="M14" s="314"/>
      <c r="N14" s="315"/>
      <c r="O14" s="182"/>
      <c r="Q14" s="185"/>
      <c r="R14" s="185"/>
    </row>
    <row r="15" spans="1:18" ht="15.75" outlineLevel="1">
      <c r="A15" s="176"/>
      <c r="B15" s="179"/>
      <c r="C15" s="179"/>
      <c r="D15" s="179"/>
      <c r="E15" s="179"/>
      <c r="F15" s="206" t="s">
        <v>189</v>
      </c>
      <c r="G15" s="189"/>
      <c r="H15" s="189"/>
      <c r="I15" s="189"/>
      <c r="J15" s="179"/>
      <c r="K15" s="179"/>
      <c r="L15" s="179"/>
      <c r="M15" s="207"/>
      <c r="N15" s="177"/>
      <c r="O15" s="190"/>
      <c r="Q15" s="185"/>
      <c r="R15" s="185"/>
    </row>
    <row r="16" spans="1:18" ht="15" outlineLevel="1">
      <c r="A16" s="176"/>
      <c r="B16" s="208" t="s">
        <v>190</v>
      </c>
      <c r="C16" s="179"/>
      <c r="D16" s="179"/>
      <c r="E16" s="179"/>
      <c r="F16" s="209" t="s">
        <v>163</v>
      </c>
      <c r="G16" s="209" t="s">
        <v>164</v>
      </c>
      <c r="H16" s="209" t="s">
        <v>165</v>
      </c>
      <c r="I16" s="209" t="s">
        <v>166</v>
      </c>
      <c r="J16" s="209" t="s">
        <v>167</v>
      </c>
      <c r="K16" s="316" t="s">
        <v>5</v>
      </c>
      <c r="L16" s="317"/>
      <c r="M16" s="210" t="s">
        <v>168</v>
      </c>
      <c r="N16" s="211" t="s">
        <v>169</v>
      </c>
      <c r="O16" s="182"/>
      <c r="R16" s="185"/>
    </row>
    <row r="17" spans="1:18" ht="18" customHeight="1" outlineLevel="1">
      <c r="A17" s="182"/>
      <c r="B17" s="212" t="s">
        <v>170</v>
      </c>
      <c r="C17" s="213" t="str">
        <f>IF(+C10&gt;"",C10&amp;" - "&amp;G10,"")</f>
        <v>Yumo Luo - Rissanen Elli</v>
      </c>
      <c r="D17" s="214"/>
      <c r="E17" s="215"/>
      <c r="F17" s="244" t="s">
        <v>206</v>
      </c>
      <c r="G17" s="244" t="s">
        <v>210</v>
      </c>
      <c r="H17" s="245" t="s">
        <v>209</v>
      </c>
      <c r="I17" s="244"/>
      <c r="J17" s="244"/>
      <c r="K17" s="218">
        <v>3</v>
      </c>
      <c r="L17" s="219">
        <f>IF(ISBLANK(F17),"",(IF(LEFT(F17,1)="-",1,0)+IF(LEFT(G17,1)="-",1,0)+IF(LEFT(H17,1)="-",1,0)+IF(LEFT(I17,1)="-",1,0)+IF(LEFT(J17,1)="-",1,0)))</f>
        <v>0</v>
      </c>
      <c r="M17" s="220">
        <f aca="true" t="shared" si="0" ref="M17:N21">IF(K17=3,1,"")</f>
        <v>1</v>
      </c>
      <c r="N17" s="221">
        <f t="shared" si="0"/>
      </c>
      <c r="O17" s="182"/>
      <c r="Q17" s="185"/>
      <c r="R17" s="185"/>
    </row>
    <row r="18" spans="1:18" ht="18" customHeight="1" outlineLevel="1">
      <c r="A18" s="182"/>
      <c r="B18" s="212" t="s">
        <v>171</v>
      </c>
      <c r="C18" s="214" t="str">
        <f>IF(C11&gt;"",C11&amp;" - "&amp;G11,"")</f>
        <v>Oksanen Jannika - Heljala Anni</v>
      </c>
      <c r="D18" s="213"/>
      <c r="E18" s="215"/>
      <c r="F18" s="246" t="s">
        <v>252</v>
      </c>
      <c r="G18" s="244" t="s">
        <v>11</v>
      </c>
      <c r="H18" s="244" t="s">
        <v>209</v>
      </c>
      <c r="I18" s="244" t="s">
        <v>16</v>
      </c>
      <c r="J18" s="244"/>
      <c r="K18" s="218">
        <v>3</v>
      </c>
      <c r="L18" s="219">
        <v>1</v>
      </c>
      <c r="M18" s="220">
        <f t="shared" si="0"/>
        <v>1</v>
      </c>
      <c r="N18" s="221">
        <f t="shared" si="0"/>
      </c>
      <c r="O18" s="182"/>
      <c r="Q18" s="185"/>
      <c r="R18" s="185"/>
    </row>
    <row r="19" spans="1:18" ht="18" customHeight="1" outlineLevel="1">
      <c r="A19" s="182"/>
      <c r="B19" s="223" t="s">
        <v>191</v>
      </c>
      <c r="C19" s="224" t="str">
        <f>IF(C13&gt;"",C13&amp;" / "&amp;C14,"")</f>
        <v>Yumo Luo / Oksanen Jannika</v>
      </c>
      <c r="D19" s="225" t="str">
        <f>IF(G13&gt;"",G13&amp;" / "&amp;G14,"")</f>
        <v>Rissanen Elli / Heljala Anni</v>
      </c>
      <c r="E19" s="226"/>
      <c r="F19" s="247" t="s">
        <v>222</v>
      </c>
      <c r="G19" s="248" t="s">
        <v>210</v>
      </c>
      <c r="H19" s="249" t="s">
        <v>16</v>
      </c>
      <c r="I19" s="249"/>
      <c r="J19" s="249"/>
      <c r="K19" s="218">
        <v>3</v>
      </c>
      <c r="L19" s="219">
        <f>IF(ISBLANK(F19),"",(IF(LEFT(F19,1)="-",1,0)+IF(LEFT(G19,1)="-",1,0)+IF(LEFT(H19,1)="-",1,0)+IF(LEFT(I19,1)="-",1,0)+IF(LEFT(J19,1)="-",1,0)))</f>
        <v>0</v>
      </c>
      <c r="M19" s="220">
        <f t="shared" si="0"/>
        <v>1</v>
      </c>
      <c r="N19" s="221">
        <f t="shared" si="0"/>
      </c>
      <c r="O19" s="182"/>
      <c r="Q19" s="185"/>
      <c r="R19" s="185"/>
    </row>
    <row r="20" spans="1:18" ht="18" customHeight="1" outlineLevel="1">
      <c r="A20" s="182"/>
      <c r="B20" s="212" t="s">
        <v>173</v>
      </c>
      <c r="C20" s="214" t="str">
        <f>IF(+C10&gt;"",C10&amp;" - "&amp;G11,"")</f>
        <v>Yumo Luo - Heljala Anni</v>
      </c>
      <c r="D20" s="213"/>
      <c r="E20" s="215"/>
      <c r="F20" s="250"/>
      <c r="G20" s="244"/>
      <c r="H20" s="244"/>
      <c r="I20" s="244"/>
      <c r="J20" s="245"/>
      <c r="K20" s="218">
        <f>IF(ISBLANK(F20),"",COUNTIF(F20:J20,"&gt;=0"))</f>
      </c>
      <c r="L20" s="219">
        <f>IF(ISBLANK(F20),"",(IF(LEFT(F20,1)="-",1,0)+IF(LEFT(G20,1)="-",1,0)+IF(LEFT(H20,1)="-",1,0)+IF(LEFT(I20,1)="-",1,0)+IF(LEFT(J20,1)="-",1,0)))</f>
      </c>
      <c r="M20" s="220">
        <f t="shared" si="0"/>
      </c>
      <c r="N20" s="221">
        <f t="shared" si="0"/>
      </c>
      <c r="O20" s="182"/>
      <c r="Q20" s="185"/>
      <c r="R20" s="185"/>
    </row>
    <row r="21" spans="1:18" ht="18" customHeight="1" outlineLevel="1" thickBot="1">
      <c r="A21" s="182"/>
      <c r="B21" s="212" t="s">
        <v>174</v>
      </c>
      <c r="C21" s="214" t="str">
        <f>IF(+C11&gt;"",C11&amp;" - "&amp;G10,"")</f>
        <v>Oksanen Jannika - Rissanen Elli</v>
      </c>
      <c r="D21" s="213"/>
      <c r="E21" s="215"/>
      <c r="F21" s="245"/>
      <c r="G21" s="244"/>
      <c r="H21" s="245"/>
      <c r="I21" s="244"/>
      <c r="J21" s="244"/>
      <c r="K21" s="218">
        <f>IF(ISBLANK(F21),"",COUNTIF(F21:J21,"&gt;=0"))</f>
      </c>
      <c r="L21" s="231">
        <f>IF(ISBLANK(F21),"",(IF(LEFT(F21,1)="-",1,0)+IF(LEFT(G21,1)="-",1,0)+IF(LEFT(H21,1)="-",1,0)+IF(LEFT(I21,1)="-",1,0)+IF(LEFT(J21,1)="-",1,0)))</f>
      </c>
      <c r="M21" s="220">
        <f t="shared" si="0"/>
      </c>
      <c r="N21" s="221">
        <f t="shared" si="0"/>
      </c>
      <c r="O21" s="182"/>
      <c r="Q21" s="185"/>
      <c r="R21" s="185"/>
    </row>
    <row r="22" spans="1:18" ht="16.5" outlineLevel="1" thickBot="1">
      <c r="A22" s="176"/>
      <c r="B22" s="179"/>
      <c r="C22" s="179"/>
      <c r="D22" s="179"/>
      <c r="E22" s="179"/>
      <c r="F22" s="179"/>
      <c r="G22" s="179"/>
      <c r="H22" s="179"/>
      <c r="I22" s="232" t="s">
        <v>175</v>
      </c>
      <c r="J22" s="233"/>
      <c r="K22" s="234">
        <f>IF(ISBLANK(D17),"",SUM(K17:K21))</f>
      </c>
      <c r="L22" s="235">
        <f>IF(ISBLANK(E17),"",SUM(L17:L21))</f>
      </c>
      <c r="M22" s="236">
        <f>IF(ISBLANK(F17),"",SUM(M17:M21))</f>
        <v>3</v>
      </c>
      <c r="N22" s="237">
        <f>IF(ISBLANK(F17),"",SUM(N17:N21))</f>
        <v>0</v>
      </c>
      <c r="O22" s="182"/>
      <c r="Q22" s="185"/>
      <c r="R22" s="185"/>
    </row>
    <row r="23" spans="1:18" ht="15" outlineLevel="1">
      <c r="A23" s="176"/>
      <c r="B23" s="178" t="s">
        <v>176</v>
      </c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90"/>
      <c r="Q23" s="185"/>
      <c r="R23" s="185"/>
    </row>
    <row r="24" spans="1:18" ht="15" outlineLevel="1">
      <c r="A24" s="176"/>
      <c r="B24" s="238" t="s">
        <v>177</v>
      </c>
      <c r="C24" s="238"/>
      <c r="D24" s="238" t="s">
        <v>178</v>
      </c>
      <c r="E24" s="108"/>
      <c r="F24" s="238"/>
      <c r="G24" s="238" t="s">
        <v>23</v>
      </c>
      <c r="H24" s="108"/>
      <c r="I24" s="238"/>
      <c r="J24" s="239" t="s">
        <v>179</v>
      </c>
      <c r="K24" s="177"/>
      <c r="L24" s="179"/>
      <c r="M24" s="179"/>
      <c r="N24" s="179"/>
      <c r="O24" s="190"/>
      <c r="Q24" s="185"/>
      <c r="R24" s="185"/>
    </row>
    <row r="25" spans="1:18" ht="18.75" outlineLevel="1" thickBot="1">
      <c r="A25" s="176"/>
      <c r="B25" s="179"/>
      <c r="C25" s="179"/>
      <c r="D25" s="179"/>
      <c r="E25" s="179"/>
      <c r="F25" s="179"/>
      <c r="G25" s="179"/>
      <c r="H25" s="179"/>
      <c r="I25" s="179"/>
      <c r="J25" s="318" t="str">
        <f>IF(M22=3,C9,IF(N22=3,G9,""))</f>
        <v>TIP-70</v>
      </c>
      <c r="K25" s="319"/>
      <c r="L25" s="319"/>
      <c r="M25" s="319"/>
      <c r="N25" s="320"/>
      <c r="O25" s="182"/>
      <c r="Q25" s="185"/>
      <c r="R25" s="185"/>
    </row>
    <row r="26" spans="1:18" ht="18" outlineLevel="1">
      <c r="A26" s="240"/>
      <c r="B26" s="241"/>
      <c r="C26" s="241"/>
      <c r="D26" s="241"/>
      <c r="E26" s="241"/>
      <c r="F26" s="241"/>
      <c r="G26" s="241"/>
      <c r="H26" s="241"/>
      <c r="I26" s="241"/>
      <c r="J26" s="242"/>
      <c r="K26" s="242"/>
      <c r="L26" s="242"/>
      <c r="M26" s="242"/>
      <c r="N26" s="242"/>
      <c r="O26" s="243"/>
      <c r="Q26" s="185"/>
      <c r="R26" s="185"/>
    </row>
    <row r="27" s="168" customFormat="1" ht="11.25"/>
    <row r="28" ht="18.75">
      <c r="A28" s="169" t="s">
        <v>290</v>
      </c>
    </row>
    <row r="29" spans="1:17" ht="15.75" outlineLevel="1">
      <c r="A29" s="170"/>
      <c r="B29" s="171"/>
      <c r="C29" s="172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4"/>
      <c r="Q29" s="175" t="s">
        <v>180</v>
      </c>
    </row>
    <row r="30" spans="1:17" ht="15.75" outlineLevel="1">
      <c r="A30" s="176"/>
      <c r="B30" s="177"/>
      <c r="C30" s="178" t="s">
        <v>181</v>
      </c>
      <c r="D30" s="179"/>
      <c r="E30" s="179"/>
      <c r="F30" s="177"/>
      <c r="G30" s="180" t="s">
        <v>147</v>
      </c>
      <c r="H30" s="181"/>
      <c r="I30" s="300" t="s">
        <v>148</v>
      </c>
      <c r="J30" s="301"/>
      <c r="K30" s="301"/>
      <c r="L30" s="301"/>
      <c r="M30" s="301"/>
      <c r="N30" s="302"/>
      <c r="O30" s="182"/>
      <c r="Q30" s="175" t="s">
        <v>182</v>
      </c>
    </row>
    <row r="31" spans="1:18" ht="17.25" customHeight="1" outlineLevel="1">
      <c r="A31" s="176"/>
      <c r="B31" s="183"/>
      <c r="C31" s="184" t="s">
        <v>183</v>
      </c>
      <c r="D31" s="179"/>
      <c r="E31" s="179"/>
      <c r="F31" s="177"/>
      <c r="G31" s="180" t="s">
        <v>149</v>
      </c>
      <c r="H31" s="181"/>
      <c r="I31" s="300" t="s">
        <v>35</v>
      </c>
      <c r="J31" s="301"/>
      <c r="K31" s="301"/>
      <c r="L31" s="301"/>
      <c r="M31" s="301"/>
      <c r="N31" s="302"/>
      <c r="O31" s="182"/>
      <c r="Q31" s="185"/>
      <c r="R31" s="185"/>
    </row>
    <row r="32" spans="1:18" ht="15" outlineLevel="1">
      <c r="A32" s="176"/>
      <c r="B32" s="179"/>
      <c r="C32" s="186" t="s">
        <v>184</v>
      </c>
      <c r="D32" s="179"/>
      <c r="E32" s="179"/>
      <c r="F32" s="179"/>
      <c r="G32" s="180" t="s">
        <v>150</v>
      </c>
      <c r="H32" s="187"/>
      <c r="I32" s="303" t="s">
        <v>89</v>
      </c>
      <c r="J32" s="303"/>
      <c r="K32" s="303"/>
      <c r="L32" s="303"/>
      <c r="M32" s="303"/>
      <c r="N32" s="304"/>
      <c r="O32" s="182"/>
      <c r="Q32" s="185"/>
      <c r="R32" s="185"/>
    </row>
    <row r="33" spans="1:18" ht="15.75" outlineLevel="1">
      <c r="A33" s="176"/>
      <c r="B33" s="179"/>
      <c r="C33" s="179"/>
      <c r="D33" s="179"/>
      <c r="E33" s="179"/>
      <c r="F33" s="179"/>
      <c r="G33" s="180" t="s">
        <v>185</v>
      </c>
      <c r="H33" s="181"/>
      <c r="I33" s="305">
        <v>43037</v>
      </c>
      <c r="J33" s="306"/>
      <c r="K33" s="306"/>
      <c r="L33" s="188" t="s">
        <v>186</v>
      </c>
      <c r="M33" s="307"/>
      <c r="N33" s="304"/>
      <c r="O33" s="182"/>
      <c r="Q33" s="185"/>
      <c r="R33" s="185"/>
    </row>
    <row r="34" spans="1:18" ht="15" outlineLevel="1">
      <c r="A34" s="176"/>
      <c r="B34" s="177"/>
      <c r="C34" s="189" t="s">
        <v>187</v>
      </c>
      <c r="D34" s="179"/>
      <c r="E34" s="179"/>
      <c r="F34" s="179"/>
      <c r="G34" s="189" t="s">
        <v>187</v>
      </c>
      <c r="H34" s="179"/>
      <c r="I34" s="179"/>
      <c r="J34" s="179"/>
      <c r="K34" s="179"/>
      <c r="L34" s="179"/>
      <c r="M34" s="179"/>
      <c r="N34" s="179"/>
      <c r="O34" s="190"/>
      <c r="Q34" s="185"/>
      <c r="R34" s="185"/>
    </row>
    <row r="35" spans="1:18" ht="15.75" outlineLevel="1">
      <c r="A35" s="182"/>
      <c r="B35" s="191" t="s">
        <v>154</v>
      </c>
      <c r="C35" s="308" t="s">
        <v>92</v>
      </c>
      <c r="D35" s="309"/>
      <c r="E35" s="192"/>
      <c r="F35" s="193" t="s">
        <v>155</v>
      </c>
      <c r="G35" s="308" t="s">
        <v>46</v>
      </c>
      <c r="H35" s="310"/>
      <c r="I35" s="310"/>
      <c r="J35" s="310"/>
      <c r="K35" s="310"/>
      <c r="L35" s="310"/>
      <c r="M35" s="310"/>
      <c r="N35" s="311"/>
      <c r="O35" s="182"/>
      <c r="Q35" s="185"/>
      <c r="R35" s="185"/>
    </row>
    <row r="36" spans="1:18" ht="15" outlineLevel="1">
      <c r="A36" s="182"/>
      <c r="B36" s="194" t="s">
        <v>156</v>
      </c>
      <c r="C36" s="312" t="s">
        <v>202</v>
      </c>
      <c r="D36" s="313"/>
      <c r="E36" s="195"/>
      <c r="F36" s="196" t="s">
        <v>157</v>
      </c>
      <c r="G36" s="312" t="s">
        <v>50</v>
      </c>
      <c r="H36" s="314"/>
      <c r="I36" s="314"/>
      <c r="J36" s="314"/>
      <c r="K36" s="314"/>
      <c r="L36" s="314"/>
      <c r="M36" s="314"/>
      <c r="N36" s="315"/>
      <c r="O36" s="182"/>
      <c r="Q36" s="185"/>
      <c r="R36" s="185"/>
    </row>
    <row r="37" spans="1:18" ht="15" outlineLevel="1">
      <c r="A37" s="182"/>
      <c r="B37" s="197" t="s">
        <v>158</v>
      </c>
      <c r="C37" s="312" t="s">
        <v>205</v>
      </c>
      <c r="D37" s="313"/>
      <c r="E37" s="195"/>
      <c r="F37" s="198" t="s">
        <v>159</v>
      </c>
      <c r="G37" s="312" t="s">
        <v>258</v>
      </c>
      <c r="H37" s="314"/>
      <c r="I37" s="314"/>
      <c r="J37" s="314"/>
      <c r="K37" s="314"/>
      <c r="L37" s="314"/>
      <c r="M37" s="314"/>
      <c r="N37" s="315"/>
      <c r="O37" s="182"/>
      <c r="Q37" s="185"/>
      <c r="R37" s="185"/>
    </row>
    <row r="38" spans="1:18" ht="15" outlineLevel="1">
      <c r="A38" s="176"/>
      <c r="B38" s="199" t="s">
        <v>188</v>
      </c>
      <c r="C38" s="200"/>
      <c r="D38" s="201"/>
      <c r="E38" s="202"/>
      <c r="F38" s="199" t="s">
        <v>188</v>
      </c>
      <c r="G38" s="203"/>
      <c r="H38" s="203"/>
      <c r="I38" s="203"/>
      <c r="J38" s="203"/>
      <c r="K38" s="203"/>
      <c r="L38" s="203"/>
      <c r="M38" s="203"/>
      <c r="N38" s="203"/>
      <c r="O38" s="190"/>
      <c r="Q38" s="185"/>
      <c r="R38" s="185"/>
    </row>
    <row r="39" spans="1:18" ht="15" outlineLevel="1">
      <c r="A39" s="182"/>
      <c r="B39" s="194"/>
      <c r="C39" s="312" t="s">
        <v>202</v>
      </c>
      <c r="D39" s="313"/>
      <c r="E39" s="195"/>
      <c r="F39" s="196"/>
      <c r="G39" s="312" t="s">
        <v>50</v>
      </c>
      <c r="H39" s="314"/>
      <c r="I39" s="314"/>
      <c r="J39" s="314"/>
      <c r="K39" s="314"/>
      <c r="L39" s="314"/>
      <c r="M39" s="314"/>
      <c r="N39" s="315"/>
      <c r="O39" s="182"/>
      <c r="Q39" s="185"/>
      <c r="R39" s="185"/>
    </row>
    <row r="40" spans="1:18" ht="15" outlineLevel="1">
      <c r="A40" s="182"/>
      <c r="B40" s="204"/>
      <c r="C40" s="312" t="s">
        <v>205</v>
      </c>
      <c r="D40" s="313"/>
      <c r="E40" s="195"/>
      <c r="F40" s="205"/>
      <c r="G40" s="312" t="s">
        <v>258</v>
      </c>
      <c r="H40" s="314"/>
      <c r="I40" s="314"/>
      <c r="J40" s="314"/>
      <c r="K40" s="314"/>
      <c r="L40" s="314"/>
      <c r="M40" s="314"/>
      <c r="N40" s="315"/>
      <c r="O40" s="182"/>
      <c r="Q40" s="185"/>
      <c r="R40" s="185"/>
    </row>
    <row r="41" spans="1:18" ht="15.75" outlineLevel="1">
      <c r="A41" s="176"/>
      <c r="B41" s="179"/>
      <c r="C41" s="179"/>
      <c r="D41" s="179"/>
      <c r="E41" s="179"/>
      <c r="F41" s="206" t="s">
        <v>189</v>
      </c>
      <c r="G41" s="189"/>
      <c r="H41" s="189"/>
      <c r="I41" s="189"/>
      <c r="J41" s="179"/>
      <c r="K41" s="179"/>
      <c r="L41" s="179"/>
      <c r="M41" s="207"/>
      <c r="N41" s="177"/>
      <c r="O41" s="190"/>
      <c r="Q41" s="185"/>
      <c r="R41" s="185"/>
    </row>
    <row r="42" spans="1:18" ht="15" outlineLevel="1">
      <c r="A42" s="176"/>
      <c r="B42" s="208" t="s">
        <v>190</v>
      </c>
      <c r="C42" s="179"/>
      <c r="D42" s="179"/>
      <c r="E42" s="179"/>
      <c r="F42" s="209" t="s">
        <v>163</v>
      </c>
      <c r="G42" s="209" t="s">
        <v>164</v>
      </c>
      <c r="H42" s="209" t="s">
        <v>165</v>
      </c>
      <c r="I42" s="209" t="s">
        <v>166</v>
      </c>
      <c r="J42" s="209" t="s">
        <v>167</v>
      </c>
      <c r="K42" s="316" t="s">
        <v>5</v>
      </c>
      <c r="L42" s="317"/>
      <c r="M42" s="210" t="s">
        <v>168</v>
      </c>
      <c r="N42" s="211" t="s">
        <v>169</v>
      </c>
      <c r="O42" s="182"/>
      <c r="R42" s="185"/>
    </row>
    <row r="43" spans="1:18" ht="18" customHeight="1" outlineLevel="1">
      <c r="A43" s="182"/>
      <c r="B43" s="212" t="s">
        <v>170</v>
      </c>
      <c r="C43" s="213" t="str">
        <f>IF(+C36&gt;"",C36&amp;" - "&amp;G36,"")</f>
        <v>Rissanen Elli - Kirichenko Svetlana</v>
      </c>
      <c r="D43" s="214"/>
      <c r="E43" s="215"/>
      <c r="F43" s="216">
        <v>-7</v>
      </c>
      <c r="G43" s="216">
        <v>7</v>
      </c>
      <c r="H43" s="217">
        <v>7</v>
      </c>
      <c r="I43" s="216">
        <v>5</v>
      </c>
      <c r="J43" s="216"/>
      <c r="K43" s="218">
        <f>IF(ISBLANK(F43),"",COUNTIF(F43:J43,"&gt;=0"))</f>
        <v>3</v>
      </c>
      <c r="L43" s="219">
        <f>IF(ISBLANK(F43),"",(IF(LEFT(F43,1)="-",1,0)+IF(LEFT(G43,1)="-",1,0)+IF(LEFT(H43,1)="-",1,0)+IF(LEFT(I43,1)="-",1,0)+IF(LEFT(J43,1)="-",1,0)))</f>
        <v>1</v>
      </c>
      <c r="M43" s="220">
        <f aca="true" t="shared" si="1" ref="M43:N47">IF(K43=3,1,"")</f>
        <v>1</v>
      </c>
      <c r="N43" s="221">
        <f t="shared" si="1"/>
      </c>
      <c r="O43" s="182"/>
      <c r="Q43" s="185"/>
      <c r="R43" s="185"/>
    </row>
    <row r="44" spans="1:18" ht="18" customHeight="1" outlineLevel="1">
      <c r="A44" s="182"/>
      <c r="B44" s="212" t="s">
        <v>171</v>
      </c>
      <c r="C44" s="214" t="str">
        <f>IF(C37&gt;"",C37&amp;" - "&amp;G37,"")</f>
        <v>Heljala Anni - Titievskaja Alexandra</v>
      </c>
      <c r="D44" s="213"/>
      <c r="E44" s="215"/>
      <c r="F44" s="222">
        <v>-6</v>
      </c>
      <c r="G44" s="216">
        <v>5</v>
      </c>
      <c r="H44" s="216">
        <v>-4</v>
      </c>
      <c r="I44" s="216">
        <v>-7</v>
      </c>
      <c r="J44" s="216"/>
      <c r="K44" s="218">
        <f>IF(ISBLANK(F44),"",COUNTIF(F44:J44,"&gt;=0"))</f>
        <v>1</v>
      </c>
      <c r="L44" s="219">
        <f>IF(ISBLANK(F44),"",(IF(LEFT(F44,1)="-",1,0)+IF(LEFT(G44,1)="-",1,0)+IF(LEFT(H44,1)="-",1,0)+IF(LEFT(I44,1)="-",1,0)+IF(LEFT(J44,1)="-",1,0)))</f>
        <v>3</v>
      </c>
      <c r="M44" s="220">
        <f t="shared" si="1"/>
      </c>
      <c r="N44" s="221">
        <f t="shared" si="1"/>
        <v>1</v>
      </c>
      <c r="O44" s="182"/>
      <c r="Q44" s="185"/>
      <c r="R44" s="185"/>
    </row>
    <row r="45" spans="1:18" ht="18" customHeight="1" outlineLevel="1">
      <c r="A45" s="182"/>
      <c r="B45" s="223" t="s">
        <v>191</v>
      </c>
      <c r="C45" s="224" t="str">
        <f>IF(C39&gt;"",C39&amp;" / "&amp;C40,"")</f>
        <v>Rissanen Elli / Heljala Anni</v>
      </c>
      <c r="D45" s="225" t="str">
        <f>IF(G39&gt;"",G39&amp;" / "&amp;G40,"")</f>
        <v>Kirichenko Svetlana / Titievskaja Alexandra</v>
      </c>
      <c r="E45" s="226"/>
      <c r="F45" s="227">
        <v>7</v>
      </c>
      <c r="G45" s="228">
        <v>-7</v>
      </c>
      <c r="H45" s="229">
        <v>-5</v>
      </c>
      <c r="I45" s="229">
        <v>9</v>
      </c>
      <c r="J45" s="229">
        <v>8</v>
      </c>
      <c r="K45" s="218">
        <f>IF(ISBLANK(F45),"",COUNTIF(F45:J45,"&gt;=0"))</f>
        <v>3</v>
      </c>
      <c r="L45" s="219">
        <f>IF(ISBLANK(F45),"",(IF(LEFT(F45,1)="-",1,0)+IF(LEFT(G45,1)="-",1,0)+IF(LEFT(H45,1)="-",1,0)+IF(LEFT(I45,1)="-",1,0)+IF(LEFT(J45,1)="-",1,0)))</f>
        <v>2</v>
      </c>
      <c r="M45" s="220">
        <f t="shared" si="1"/>
        <v>1</v>
      </c>
      <c r="N45" s="221">
        <f t="shared" si="1"/>
      </c>
      <c r="O45" s="182"/>
      <c r="Q45" s="185"/>
      <c r="R45" s="185"/>
    </row>
    <row r="46" spans="1:18" ht="18" customHeight="1" outlineLevel="1">
      <c r="A46" s="182"/>
      <c r="B46" s="212" t="s">
        <v>173</v>
      </c>
      <c r="C46" s="214" t="str">
        <f>IF(+C36&gt;"",C36&amp;" - "&amp;G37,"")</f>
        <v>Rissanen Elli - Titievskaja Alexandra</v>
      </c>
      <c r="D46" s="213"/>
      <c r="E46" s="215"/>
      <c r="F46" s="230">
        <v>7</v>
      </c>
      <c r="G46" s="216">
        <v>9</v>
      </c>
      <c r="H46" s="216">
        <v>10</v>
      </c>
      <c r="I46" s="216"/>
      <c r="J46" s="217"/>
      <c r="K46" s="218">
        <f>IF(ISBLANK(F46),"",COUNTIF(F46:J46,"&gt;=0"))</f>
        <v>3</v>
      </c>
      <c r="L46" s="219">
        <f>IF(ISBLANK(F46),"",(IF(LEFT(F46,1)="-",1,0)+IF(LEFT(G46,1)="-",1,0)+IF(LEFT(H46,1)="-",1,0)+IF(LEFT(I46,1)="-",1,0)+IF(LEFT(J46,1)="-",1,0)))</f>
        <v>0</v>
      </c>
      <c r="M46" s="220">
        <f t="shared" si="1"/>
        <v>1</v>
      </c>
      <c r="N46" s="221">
        <f t="shared" si="1"/>
      </c>
      <c r="O46" s="182"/>
      <c r="Q46" s="185"/>
      <c r="R46" s="185"/>
    </row>
    <row r="47" spans="1:18" ht="18" customHeight="1" outlineLevel="1" thickBot="1">
      <c r="A47" s="182"/>
      <c r="B47" s="212" t="s">
        <v>174</v>
      </c>
      <c r="C47" s="214" t="str">
        <f>IF(+C37&gt;"",C37&amp;" - "&amp;G36,"")</f>
        <v>Heljala Anni - Kirichenko Svetlana</v>
      </c>
      <c r="D47" s="213"/>
      <c r="E47" s="215"/>
      <c r="F47" s="217"/>
      <c r="G47" s="216"/>
      <c r="H47" s="217"/>
      <c r="I47" s="216"/>
      <c r="J47" s="216"/>
      <c r="K47" s="218">
        <f>IF(ISBLANK(F47),"",COUNTIF(F47:J47,"&gt;=0"))</f>
      </c>
      <c r="L47" s="231">
        <f>IF(ISBLANK(F47),"",(IF(LEFT(F47,1)="-",1,0)+IF(LEFT(G47,1)="-",1,0)+IF(LEFT(H47,1)="-",1,0)+IF(LEFT(I47,1)="-",1,0)+IF(LEFT(J47,1)="-",1,0)))</f>
      </c>
      <c r="M47" s="220">
        <f t="shared" si="1"/>
      </c>
      <c r="N47" s="221">
        <f t="shared" si="1"/>
      </c>
      <c r="O47" s="182"/>
      <c r="Q47" s="185"/>
      <c r="R47" s="185"/>
    </row>
    <row r="48" spans="1:18" ht="16.5" outlineLevel="1" thickBot="1">
      <c r="A48" s="176"/>
      <c r="B48" s="179"/>
      <c r="C48" s="179"/>
      <c r="D48" s="179"/>
      <c r="E48" s="179"/>
      <c r="F48" s="179"/>
      <c r="G48" s="179"/>
      <c r="H48" s="179"/>
      <c r="I48" s="232" t="s">
        <v>175</v>
      </c>
      <c r="J48" s="233"/>
      <c r="K48" s="234">
        <f>IF(ISBLANK(D43),"",SUM(K43:K47))</f>
      </c>
      <c r="L48" s="235">
        <f>IF(ISBLANK(E43),"",SUM(L43:L47))</f>
      </c>
      <c r="M48" s="236">
        <f>IF(ISBLANK(F43),"",SUM(M43:M47))</f>
        <v>3</v>
      </c>
      <c r="N48" s="237">
        <f>IF(ISBLANK(F43),"",SUM(N43:N47))</f>
        <v>1</v>
      </c>
      <c r="O48" s="182"/>
      <c r="Q48" s="185"/>
      <c r="R48" s="185"/>
    </row>
    <row r="49" spans="1:18" ht="15" outlineLevel="1">
      <c r="A49" s="176"/>
      <c r="B49" s="178" t="s">
        <v>176</v>
      </c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90"/>
      <c r="Q49" s="185"/>
      <c r="R49" s="185"/>
    </row>
    <row r="50" spans="1:18" ht="15" outlineLevel="1">
      <c r="A50" s="176"/>
      <c r="B50" s="238" t="s">
        <v>177</v>
      </c>
      <c r="C50" s="238"/>
      <c r="D50" s="238" t="s">
        <v>178</v>
      </c>
      <c r="E50" s="108"/>
      <c r="F50" s="238"/>
      <c r="G50" s="238" t="s">
        <v>23</v>
      </c>
      <c r="H50" s="108"/>
      <c r="I50" s="238"/>
      <c r="J50" s="239" t="s">
        <v>179</v>
      </c>
      <c r="K50" s="177"/>
      <c r="L50" s="179"/>
      <c r="M50" s="179"/>
      <c r="N50" s="179"/>
      <c r="O50" s="190"/>
      <c r="Q50" s="185"/>
      <c r="R50" s="185"/>
    </row>
    <row r="51" spans="1:18" ht="18.75" outlineLevel="1" thickBot="1">
      <c r="A51" s="176"/>
      <c r="B51" s="179"/>
      <c r="C51" s="179"/>
      <c r="D51" s="179"/>
      <c r="E51" s="179"/>
      <c r="F51" s="179"/>
      <c r="G51" s="179"/>
      <c r="H51" s="179"/>
      <c r="I51" s="179"/>
      <c r="J51" s="318" t="str">
        <f>IF(M48=3,C35,IF(N48=3,G35,""))</f>
        <v>Por-83</v>
      </c>
      <c r="K51" s="319"/>
      <c r="L51" s="319"/>
      <c r="M51" s="319"/>
      <c r="N51" s="320"/>
      <c r="O51" s="182"/>
      <c r="Q51" s="185"/>
      <c r="R51" s="185"/>
    </row>
    <row r="52" spans="1:18" ht="18" outlineLevel="1">
      <c r="A52" s="240"/>
      <c r="B52" s="241"/>
      <c r="C52" s="241"/>
      <c r="D52" s="241"/>
      <c r="E52" s="241"/>
      <c r="F52" s="241"/>
      <c r="G52" s="241"/>
      <c r="H52" s="241"/>
      <c r="I52" s="241"/>
      <c r="J52" s="242"/>
      <c r="K52" s="242"/>
      <c r="L52" s="242"/>
      <c r="M52" s="242"/>
      <c r="N52" s="242"/>
      <c r="O52" s="243"/>
      <c r="Q52" s="185"/>
      <c r="R52" s="185"/>
    </row>
    <row r="53" s="168" customFormat="1" ht="11.25"/>
    <row r="54" ht="18.75">
      <c r="A54" s="169" t="s">
        <v>286</v>
      </c>
    </row>
    <row r="55" spans="1:17" ht="15.75" outlineLevel="1">
      <c r="A55" s="170"/>
      <c r="B55" s="171"/>
      <c r="C55" s="172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4"/>
      <c r="Q55" s="175" t="s">
        <v>180</v>
      </c>
    </row>
    <row r="56" spans="1:17" ht="15.75" outlineLevel="1">
      <c r="A56" s="176"/>
      <c r="B56" s="177"/>
      <c r="C56" s="178" t="s">
        <v>181</v>
      </c>
      <c r="D56" s="179"/>
      <c r="E56" s="179"/>
      <c r="F56" s="177"/>
      <c r="G56" s="180" t="s">
        <v>147</v>
      </c>
      <c r="H56" s="181"/>
      <c r="I56" s="300" t="s">
        <v>148</v>
      </c>
      <c r="J56" s="301"/>
      <c r="K56" s="301"/>
      <c r="L56" s="301"/>
      <c r="M56" s="301"/>
      <c r="N56" s="302"/>
      <c r="O56" s="182"/>
      <c r="Q56" s="175" t="s">
        <v>182</v>
      </c>
    </row>
    <row r="57" spans="1:18" ht="17.25" customHeight="1" outlineLevel="1">
      <c r="A57" s="176"/>
      <c r="B57" s="183"/>
      <c r="C57" s="184" t="s">
        <v>183</v>
      </c>
      <c r="D57" s="179"/>
      <c r="E57" s="179"/>
      <c r="F57" s="177"/>
      <c r="G57" s="180" t="s">
        <v>149</v>
      </c>
      <c r="H57" s="181"/>
      <c r="I57" s="300" t="s">
        <v>35</v>
      </c>
      <c r="J57" s="301"/>
      <c r="K57" s="301"/>
      <c r="L57" s="301"/>
      <c r="M57" s="301"/>
      <c r="N57" s="302"/>
      <c r="O57" s="182"/>
      <c r="Q57" s="185"/>
      <c r="R57" s="185"/>
    </row>
    <row r="58" spans="1:18" ht="15" outlineLevel="1">
      <c r="A58" s="176"/>
      <c r="B58" s="179"/>
      <c r="C58" s="186" t="s">
        <v>184</v>
      </c>
      <c r="D58" s="179"/>
      <c r="E58" s="179"/>
      <c r="F58" s="179"/>
      <c r="G58" s="180" t="s">
        <v>150</v>
      </c>
      <c r="H58" s="187"/>
      <c r="I58" s="303" t="s">
        <v>89</v>
      </c>
      <c r="J58" s="303"/>
      <c r="K58" s="303"/>
      <c r="L58" s="303"/>
      <c r="M58" s="303"/>
      <c r="N58" s="304"/>
      <c r="O58" s="182"/>
      <c r="Q58" s="185"/>
      <c r="R58" s="185"/>
    </row>
    <row r="59" spans="1:18" ht="15.75" outlineLevel="1">
      <c r="A59" s="176"/>
      <c r="B59" s="179"/>
      <c r="C59" s="179"/>
      <c r="D59" s="179"/>
      <c r="E59" s="179"/>
      <c r="F59" s="179"/>
      <c r="G59" s="180" t="s">
        <v>185</v>
      </c>
      <c r="H59" s="181"/>
      <c r="I59" s="305">
        <v>43037</v>
      </c>
      <c r="J59" s="306"/>
      <c r="K59" s="306"/>
      <c r="L59" s="188" t="s">
        <v>186</v>
      </c>
      <c r="M59" s="307"/>
      <c r="N59" s="304"/>
      <c r="O59" s="182"/>
      <c r="Q59" s="185"/>
      <c r="R59" s="185"/>
    </row>
    <row r="60" spans="1:18" ht="15" outlineLevel="1">
      <c r="A60" s="176"/>
      <c r="B60" s="177"/>
      <c r="C60" s="189" t="s">
        <v>187</v>
      </c>
      <c r="D60" s="179"/>
      <c r="E60" s="179"/>
      <c r="F60" s="179"/>
      <c r="G60" s="189" t="s">
        <v>187</v>
      </c>
      <c r="H60" s="179"/>
      <c r="I60" s="179"/>
      <c r="J60" s="179"/>
      <c r="K60" s="179"/>
      <c r="L60" s="179"/>
      <c r="M60" s="179"/>
      <c r="N60" s="179"/>
      <c r="O60" s="190"/>
      <c r="Q60" s="185"/>
      <c r="R60" s="185"/>
    </row>
    <row r="61" spans="1:18" ht="15.75" outlineLevel="1">
      <c r="A61" s="182"/>
      <c r="B61" s="191" t="s">
        <v>154</v>
      </c>
      <c r="C61" s="308" t="s">
        <v>46</v>
      </c>
      <c r="D61" s="309"/>
      <c r="E61" s="192"/>
      <c r="F61" s="193" t="s">
        <v>155</v>
      </c>
      <c r="G61" s="308" t="s">
        <v>44</v>
      </c>
      <c r="H61" s="310"/>
      <c r="I61" s="310"/>
      <c r="J61" s="310"/>
      <c r="K61" s="310"/>
      <c r="L61" s="310"/>
      <c r="M61" s="310"/>
      <c r="N61" s="311"/>
      <c r="O61" s="182"/>
      <c r="Q61" s="185"/>
      <c r="R61" s="185"/>
    </row>
    <row r="62" spans="1:18" ht="15" outlineLevel="1">
      <c r="A62" s="182"/>
      <c r="B62" s="194" t="s">
        <v>156</v>
      </c>
      <c r="C62" s="312" t="s">
        <v>258</v>
      </c>
      <c r="D62" s="313"/>
      <c r="E62" s="195"/>
      <c r="F62" s="196" t="s">
        <v>157</v>
      </c>
      <c r="G62" s="312" t="s">
        <v>64</v>
      </c>
      <c r="H62" s="314"/>
      <c r="I62" s="314"/>
      <c r="J62" s="314"/>
      <c r="K62" s="314"/>
      <c r="L62" s="314"/>
      <c r="M62" s="314"/>
      <c r="N62" s="315"/>
      <c r="O62" s="182"/>
      <c r="Q62" s="185"/>
      <c r="R62" s="185"/>
    </row>
    <row r="63" spans="1:18" ht="15" outlineLevel="1">
      <c r="A63" s="182"/>
      <c r="B63" s="197" t="s">
        <v>158</v>
      </c>
      <c r="C63" s="312" t="s">
        <v>50</v>
      </c>
      <c r="D63" s="313"/>
      <c r="E63" s="195"/>
      <c r="F63" s="198" t="s">
        <v>159</v>
      </c>
      <c r="G63" s="312" t="s">
        <v>43</v>
      </c>
      <c r="H63" s="314"/>
      <c r="I63" s="314"/>
      <c r="J63" s="314"/>
      <c r="K63" s="314"/>
      <c r="L63" s="314"/>
      <c r="M63" s="314"/>
      <c r="N63" s="315"/>
      <c r="O63" s="182"/>
      <c r="Q63" s="185"/>
      <c r="R63" s="185"/>
    </row>
    <row r="64" spans="1:18" ht="15" outlineLevel="1">
      <c r="A64" s="176"/>
      <c r="B64" s="199" t="s">
        <v>188</v>
      </c>
      <c r="C64" s="200"/>
      <c r="D64" s="201"/>
      <c r="E64" s="202"/>
      <c r="F64" s="199" t="s">
        <v>188</v>
      </c>
      <c r="G64" s="203"/>
      <c r="H64" s="203"/>
      <c r="I64" s="203"/>
      <c r="J64" s="203"/>
      <c r="K64" s="203"/>
      <c r="L64" s="203"/>
      <c r="M64" s="203"/>
      <c r="N64" s="203"/>
      <c r="O64" s="190"/>
      <c r="Q64" s="185"/>
      <c r="R64" s="185"/>
    </row>
    <row r="65" spans="1:18" ht="15" outlineLevel="1">
      <c r="A65" s="182"/>
      <c r="B65" s="194"/>
      <c r="C65" s="312" t="s">
        <v>258</v>
      </c>
      <c r="D65" s="313"/>
      <c r="E65" s="195"/>
      <c r="F65" s="196"/>
      <c r="G65" s="312" t="s">
        <v>64</v>
      </c>
      <c r="H65" s="314"/>
      <c r="I65" s="314"/>
      <c r="J65" s="314"/>
      <c r="K65" s="314"/>
      <c r="L65" s="314"/>
      <c r="M65" s="314"/>
      <c r="N65" s="315"/>
      <c r="O65" s="182"/>
      <c r="Q65" s="185"/>
      <c r="R65" s="185"/>
    </row>
    <row r="66" spans="1:18" ht="15" outlineLevel="1">
      <c r="A66" s="182"/>
      <c r="B66" s="204"/>
      <c r="C66" s="312" t="s">
        <v>50</v>
      </c>
      <c r="D66" s="313"/>
      <c r="E66" s="195"/>
      <c r="F66" s="205"/>
      <c r="G66" s="312" t="s">
        <v>43</v>
      </c>
      <c r="H66" s="314"/>
      <c r="I66" s="314"/>
      <c r="J66" s="314"/>
      <c r="K66" s="314"/>
      <c r="L66" s="314"/>
      <c r="M66" s="314"/>
      <c r="N66" s="315"/>
      <c r="O66" s="182"/>
      <c r="Q66" s="185"/>
      <c r="R66" s="185"/>
    </row>
    <row r="67" spans="1:18" ht="15.75" outlineLevel="1">
      <c r="A67" s="176"/>
      <c r="B67" s="179"/>
      <c r="C67" s="179"/>
      <c r="D67" s="179"/>
      <c r="E67" s="179"/>
      <c r="F67" s="206" t="s">
        <v>189</v>
      </c>
      <c r="G67" s="189"/>
      <c r="H67" s="189"/>
      <c r="I67" s="189"/>
      <c r="J67" s="179"/>
      <c r="K67" s="179"/>
      <c r="L67" s="179"/>
      <c r="M67" s="207"/>
      <c r="N67" s="177"/>
      <c r="O67" s="190"/>
      <c r="Q67" s="185"/>
      <c r="R67" s="185"/>
    </row>
    <row r="68" spans="1:18" ht="15" outlineLevel="1">
      <c r="A68" s="176"/>
      <c r="B68" s="208" t="s">
        <v>190</v>
      </c>
      <c r="C68" s="179"/>
      <c r="D68" s="179"/>
      <c r="E68" s="179"/>
      <c r="F68" s="209" t="s">
        <v>163</v>
      </c>
      <c r="G68" s="209" t="s">
        <v>164</v>
      </c>
      <c r="H68" s="209" t="s">
        <v>165</v>
      </c>
      <c r="I68" s="209" t="s">
        <v>166</v>
      </c>
      <c r="J68" s="209" t="s">
        <v>167</v>
      </c>
      <c r="K68" s="316" t="s">
        <v>5</v>
      </c>
      <c r="L68" s="317"/>
      <c r="M68" s="210" t="s">
        <v>168</v>
      </c>
      <c r="N68" s="211" t="s">
        <v>169</v>
      </c>
      <c r="O68" s="182"/>
      <c r="R68" s="185"/>
    </row>
    <row r="69" spans="1:18" ht="18" customHeight="1" outlineLevel="1">
      <c r="A69" s="182"/>
      <c r="B69" s="212" t="s">
        <v>170</v>
      </c>
      <c r="C69" s="213" t="str">
        <f>IF(+C62&gt;"",C62&amp;" - "&amp;G62,"")</f>
        <v>Titievskaja Alexandra - Oksanen Jannika</v>
      </c>
      <c r="D69" s="214"/>
      <c r="E69" s="215"/>
      <c r="F69" s="216">
        <v>-9</v>
      </c>
      <c r="G69" s="216">
        <v>-6</v>
      </c>
      <c r="H69" s="217">
        <v>-6</v>
      </c>
      <c r="I69" s="216"/>
      <c r="J69" s="216"/>
      <c r="K69" s="218">
        <f>IF(ISBLANK(F69),"",COUNTIF(F69:J69,"&gt;=0"))</f>
        <v>0</v>
      </c>
      <c r="L69" s="219">
        <f>IF(ISBLANK(F69),"",(IF(LEFT(F69,1)="-",1,0)+IF(LEFT(G69,1)="-",1,0)+IF(LEFT(H69,1)="-",1,0)+IF(LEFT(I69,1)="-",1,0)+IF(LEFT(J69,1)="-",1,0)))</f>
        <v>3</v>
      </c>
      <c r="M69" s="220">
        <f aca="true" t="shared" si="2" ref="M69:N73">IF(K69=3,1,"")</f>
      </c>
      <c r="N69" s="221">
        <f t="shared" si="2"/>
        <v>1</v>
      </c>
      <c r="O69" s="182"/>
      <c r="Q69" s="185"/>
      <c r="R69" s="185"/>
    </row>
    <row r="70" spans="1:18" ht="18" customHeight="1" outlineLevel="1">
      <c r="A70" s="182"/>
      <c r="B70" s="212" t="s">
        <v>171</v>
      </c>
      <c r="C70" s="214" t="str">
        <f>IF(C63&gt;"",C63&amp;" - "&amp;G63,"")</f>
        <v>Kirichenko Svetlana - Luo Yumo</v>
      </c>
      <c r="D70" s="213"/>
      <c r="E70" s="215"/>
      <c r="F70" s="222">
        <v>-5</v>
      </c>
      <c r="G70" s="216">
        <v>-2</v>
      </c>
      <c r="H70" s="216">
        <v>-5</v>
      </c>
      <c r="I70" s="216"/>
      <c r="J70" s="216"/>
      <c r="K70" s="218">
        <f>IF(ISBLANK(F70),"",COUNTIF(F70:J70,"&gt;=0"))</f>
        <v>0</v>
      </c>
      <c r="L70" s="219">
        <f>IF(ISBLANK(F70),"",(IF(LEFT(F70,1)="-",1,0)+IF(LEFT(G70,1)="-",1,0)+IF(LEFT(H70,1)="-",1,0)+IF(LEFT(I70,1)="-",1,0)+IF(LEFT(J70,1)="-",1,0)))</f>
        <v>3</v>
      </c>
      <c r="M70" s="220">
        <f t="shared" si="2"/>
      </c>
      <c r="N70" s="221">
        <f t="shared" si="2"/>
        <v>1</v>
      </c>
      <c r="O70" s="182"/>
      <c r="Q70" s="185"/>
      <c r="R70" s="185"/>
    </row>
    <row r="71" spans="1:18" ht="18" customHeight="1" outlineLevel="1">
      <c r="A71" s="182"/>
      <c r="B71" s="223" t="s">
        <v>191</v>
      </c>
      <c r="C71" s="224" t="str">
        <f>IF(C65&gt;"",C65&amp;" / "&amp;C66,"")</f>
        <v>Titievskaja Alexandra / Kirichenko Svetlana</v>
      </c>
      <c r="D71" s="225" t="str">
        <f>IF(G65&gt;"",G65&amp;" / "&amp;G66,"")</f>
        <v>Oksanen Jannika / Luo Yumo</v>
      </c>
      <c r="E71" s="226"/>
      <c r="F71" s="227">
        <v>7</v>
      </c>
      <c r="G71" s="228">
        <v>-8</v>
      </c>
      <c r="H71" s="229">
        <v>-6</v>
      </c>
      <c r="I71" s="229">
        <v>-6</v>
      </c>
      <c r="J71" s="229"/>
      <c r="K71" s="218">
        <f>IF(ISBLANK(F71),"",COUNTIF(F71:J71,"&gt;=0"))</f>
        <v>1</v>
      </c>
      <c r="L71" s="219">
        <f>IF(ISBLANK(F71),"",(IF(LEFT(F71,1)="-",1,0)+IF(LEFT(G71,1)="-",1,0)+IF(LEFT(H71,1)="-",1,0)+IF(LEFT(I71,1)="-",1,0)+IF(LEFT(J71,1)="-",1,0)))</f>
        <v>3</v>
      </c>
      <c r="M71" s="220">
        <f t="shared" si="2"/>
      </c>
      <c r="N71" s="221">
        <f t="shared" si="2"/>
        <v>1</v>
      </c>
      <c r="O71" s="182"/>
      <c r="Q71" s="185"/>
      <c r="R71" s="185"/>
    </row>
    <row r="72" spans="1:18" ht="18" customHeight="1" outlineLevel="1">
      <c r="A72" s="182"/>
      <c r="B72" s="212" t="s">
        <v>173</v>
      </c>
      <c r="C72" s="214" t="str">
        <f>IF(+C62&gt;"",C62&amp;" - "&amp;G63,"")</f>
        <v>Titievskaja Alexandra - Luo Yumo</v>
      </c>
      <c r="D72" s="213"/>
      <c r="E72" s="215"/>
      <c r="F72" s="230"/>
      <c r="G72" s="216"/>
      <c r="H72" s="216"/>
      <c r="I72" s="216"/>
      <c r="J72" s="217"/>
      <c r="K72" s="218">
        <f>IF(ISBLANK(F72),"",COUNTIF(F72:J72,"&gt;=0"))</f>
      </c>
      <c r="L72" s="219">
        <f>IF(ISBLANK(F72),"",(IF(LEFT(F72,1)="-",1,0)+IF(LEFT(G72,1)="-",1,0)+IF(LEFT(H72,1)="-",1,0)+IF(LEFT(I72,1)="-",1,0)+IF(LEFT(J72,1)="-",1,0)))</f>
      </c>
      <c r="M72" s="220">
        <f t="shared" si="2"/>
      </c>
      <c r="N72" s="221">
        <f t="shared" si="2"/>
      </c>
      <c r="O72" s="182"/>
      <c r="Q72" s="185"/>
      <c r="R72" s="185"/>
    </row>
    <row r="73" spans="1:18" ht="18" customHeight="1" outlineLevel="1" thickBot="1">
      <c r="A73" s="182"/>
      <c r="B73" s="212" t="s">
        <v>174</v>
      </c>
      <c r="C73" s="214" t="str">
        <f>IF(+C63&gt;"",C63&amp;" - "&amp;G62,"")</f>
        <v>Kirichenko Svetlana - Oksanen Jannika</v>
      </c>
      <c r="D73" s="213"/>
      <c r="E73" s="215"/>
      <c r="F73" s="217"/>
      <c r="G73" s="216"/>
      <c r="H73" s="217"/>
      <c r="I73" s="216"/>
      <c r="J73" s="216"/>
      <c r="K73" s="218">
        <f>IF(ISBLANK(F73),"",COUNTIF(F73:J73,"&gt;=0"))</f>
      </c>
      <c r="L73" s="231">
        <f>IF(ISBLANK(F73),"",(IF(LEFT(F73,1)="-",1,0)+IF(LEFT(G73,1)="-",1,0)+IF(LEFT(H73,1)="-",1,0)+IF(LEFT(I73,1)="-",1,0)+IF(LEFT(J73,1)="-",1,0)))</f>
      </c>
      <c r="M73" s="220">
        <f t="shared" si="2"/>
      </c>
      <c r="N73" s="221">
        <f t="shared" si="2"/>
      </c>
      <c r="O73" s="182"/>
      <c r="Q73" s="185"/>
      <c r="R73" s="185"/>
    </row>
    <row r="74" spans="1:18" ht="16.5" outlineLevel="1" thickBot="1">
      <c r="A74" s="176"/>
      <c r="B74" s="179"/>
      <c r="C74" s="179"/>
      <c r="D74" s="179"/>
      <c r="E74" s="179"/>
      <c r="F74" s="179"/>
      <c r="G74" s="179"/>
      <c r="H74" s="179"/>
      <c r="I74" s="232" t="s">
        <v>175</v>
      </c>
      <c r="J74" s="233"/>
      <c r="K74" s="234">
        <f>IF(ISBLANK(D69),"",SUM(K69:K73))</f>
      </c>
      <c r="L74" s="235">
        <f>IF(ISBLANK(E69),"",SUM(L69:L73))</f>
      </c>
      <c r="M74" s="236">
        <f>IF(ISBLANK(F69),"",SUM(M69:M73))</f>
        <v>0</v>
      </c>
      <c r="N74" s="237">
        <f>IF(ISBLANK(F69),"",SUM(N69:N73))</f>
        <v>3</v>
      </c>
      <c r="O74" s="182"/>
      <c r="Q74" s="185"/>
      <c r="R74" s="185"/>
    </row>
    <row r="75" spans="1:18" ht="15" outlineLevel="1">
      <c r="A75" s="176"/>
      <c r="B75" s="178" t="s">
        <v>176</v>
      </c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90"/>
      <c r="Q75" s="185"/>
      <c r="R75" s="185"/>
    </row>
    <row r="76" spans="1:18" ht="15" outlineLevel="1">
      <c r="A76" s="176"/>
      <c r="B76" s="238" t="s">
        <v>177</v>
      </c>
      <c r="C76" s="238"/>
      <c r="D76" s="238" t="s">
        <v>178</v>
      </c>
      <c r="E76" s="108"/>
      <c r="F76" s="238"/>
      <c r="G76" s="238" t="s">
        <v>23</v>
      </c>
      <c r="H76" s="108"/>
      <c r="I76" s="238"/>
      <c r="J76" s="239" t="s">
        <v>179</v>
      </c>
      <c r="K76" s="177"/>
      <c r="L76" s="179"/>
      <c r="M76" s="179"/>
      <c r="N76" s="179"/>
      <c r="O76" s="190"/>
      <c r="Q76" s="185"/>
      <c r="R76" s="185"/>
    </row>
    <row r="77" spans="1:18" ht="18.75" outlineLevel="1" thickBot="1">
      <c r="A77" s="176"/>
      <c r="B77" s="179"/>
      <c r="C77" s="179"/>
      <c r="D77" s="179"/>
      <c r="E77" s="179"/>
      <c r="F77" s="179"/>
      <c r="G77" s="179"/>
      <c r="H77" s="179"/>
      <c r="I77" s="179"/>
      <c r="J77" s="318" t="str">
        <f>IF(M74=3,C61,IF(N74=3,G61,""))</f>
        <v>TIP-70</v>
      </c>
      <c r="K77" s="319"/>
      <c r="L77" s="319"/>
      <c r="M77" s="319"/>
      <c r="N77" s="320"/>
      <c r="O77" s="182"/>
      <c r="Q77" s="185"/>
      <c r="R77" s="185"/>
    </row>
    <row r="78" spans="1:18" ht="18" outlineLevel="1">
      <c r="A78" s="240"/>
      <c r="B78" s="241"/>
      <c r="C78" s="241"/>
      <c r="D78" s="241"/>
      <c r="E78" s="241"/>
      <c r="F78" s="241"/>
      <c r="G78" s="241"/>
      <c r="H78" s="241"/>
      <c r="I78" s="241"/>
      <c r="J78" s="242"/>
      <c r="K78" s="242"/>
      <c r="L78" s="242"/>
      <c r="M78" s="242"/>
      <c r="N78" s="242"/>
      <c r="O78" s="243"/>
      <c r="Q78" s="185"/>
      <c r="R78" s="185"/>
    </row>
    <row r="79" s="168" customFormat="1" ht="11.25"/>
  </sheetData>
  <sheetProtection/>
  <mergeCells count="51">
    <mergeCell ref="C65:D65"/>
    <mergeCell ref="G65:N65"/>
    <mergeCell ref="C66:D66"/>
    <mergeCell ref="G66:N66"/>
    <mergeCell ref="K68:L68"/>
    <mergeCell ref="J77:N77"/>
    <mergeCell ref="C61:D61"/>
    <mergeCell ref="G61:N61"/>
    <mergeCell ref="C62:D62"/>
    <mergeCell ref="G62:N62"/>
    <mergeCell ref="C63:D63"/>
    <mergeCell ref="G63:N63"/>
    <mergeCell ref="K42:L42"/>
    <mergeCell ref="J51:N51"/>
    <mergeCell ref="I56:N56"/>
    <mergeCell ref="I57:N57"/>
    <mergeCell ref="I58:N58"/>
    <mergeCell ref="I59:K59"/>
    <mergeCell ref="M59:N59"/>
    <mergeCell ref="C37:D37"/>
    <mergeCell ref="G37:N37"/>
    <mergeCell ref="C39:D39"/>
    <mergeCell ref="G39:N39"/>
    <mergeCell ref="C40:D40"/>
    <mergeCell ref="G40:N40"/>
    <mergeCell ref="I32:N32"/>
    <mergeCell ref="I33:K33"/>
    <mergeCell ref="M33:N33"/>
    <mergeCell ref="C35:D35"/>
    <mergeCell ref="G35:N35"/>
    <mergeCell ref="C36:D36"/>
    <mergeCell ref="G36:N36"/>
    <mergeCell ref="C14:D14"/>
    <mergeCell ref="G14:N14"/>
    <mergeCell ref="K16:L16"/>
    <mergeCell ref="J25:N25"/>
    <mergeCell ref="I30:N30"/>
    <mergeCell ref="I31:N31"/>
    <mergeCell ref="C10:D10"/>
    <mergeCell ref="G10:N10"/>
    <mergeCell ref="C11:D11"/>
    <mergeCell ref="G11:N11"/>
    <mergeCell ref="C13:D13"/>
    <mergeCell ref="G13:N13"/>
    <mergeCell ref="I4:N4"/>
    <mergeCell ref="I5:N5"/>
    <mergeCell ref="I6:N6"/>
    <mergeCell ref="I7:K7"/>
    <mergeCell ref="M7:N7"/>
    <mergeCell ref="C9:D9"/>
    <mergeCell ref="G9:N9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Holmberg Mans</dc:creator>
  <cp:keywords/>
  <dc:description/>
  <cp:lastModifiedBy>Mika</cp:lastModifiedBy>
  <cp:lastPrinted>2017-10-23T09:35:01Z</cp:lastPrinted>
  <dcterms:created xsi:type="dcterms:W3CDTF">2017-10-21T19:27:30Z</dcterms:created>
  <dcterms:modified xsi:type="dcterms:W3CDTF">2017-11-02T08:03:34Z</dcterms:modified>
  <cp:category/>
  <cp:version/>
  <cp:contentType/>
  <cp:contentStatus/>
</cp:coreProperties>
</file>