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ko\Desktop\"/>
    </mc:Choice>
  </mc:AlternateContent>
  <xr:revisionPtr revIDLastSave="0" documentId="12_ncr:500000_{BD41F0DC-0C30-4280-9C30-C5E3C41D43A7}" xr6:coauthVersionLast="31" xr6:coauthVersionMax="31" xr10:uidLastSave="{00000000-0000-0000-0000-000000000000}"/>
  <bookViews>
    <workbookView xWindow="0" yWindow="0" windowWidth="15765" windowHeight="6840" xr2:uid="{00000000-000D-0000-FFFF-FFFF00000000}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P110" i="1" l="1"/>
  <c r="O110" i="1"/>
  <c r="N110" i="1"/>
  <c r="M110" i="1"/>
  <c r="F110" i="1"/>
  <c r="D110" i="1"/>
  <c r="N109" i="1"/>
  <c r="P109" i="1" s="1"/>
  <c r="M109" i="1"/>
  <c r="O109" i="1" s="1"/>
  <c r="F109" i="1"/>
  <c r="D109" i="1"/>
  <c r="N108" i="1"/>
  <c r="P108" i="1" s="1"/>
  <c r="M108" i="1"/>
  <c r="O108" i="1" s="1"/>
  <c r="F108" i="1"/>
  <c r="D108" i="1"/>
  <c r="N107" i="1"/>
  <c r="P107" i="1" s="1"/>
  <c r="M107" i="1"/>
  <c r="O107" i="1" s="1"/>
  <c r="F107" i="1"/>
  <c r="D107" i="1"/>
  <c r="N106" i="1"/>
  <c r="P106" i="1" s="1"/>
  <c r="M106" i="1"/>
  <c r="O106" i="1" s="1"/>
  <c r="F106" i="1"/>
  <c r="D106" i="1"/>
  <c r="N105" i="1"/>
  <c r="P105" i="1" s="1"/>
  <c r="M105" i="1"/>
  <c r="O105" i="1" s="1"/>
  <c r="F105" i="1"/>
  <c r="D105" i="1"/>
  <c r="N104" i="1"/>
  <c r="P104" i="1" s="1"/>
  <c r="M104" i="1"/>
  <c r="O104" i="1" s="1"/>
  <c r="F104" i="1"/>
  <c r="D104" i="1"/>
  <c r="N80" i="1"/>
  <c r="P80" i="1" s="1"/>
  <c r="M80" i="1"/>
  <c r="O80" i="1" s="1"/>
  <c r="F80" i="1"/>
  <c r="D80" i="1"/>
  <c r="P79" i="1"/>
  <c r="O79" i="1"/>
  <c r="N79" i="1"/>
  <c r="M79" i="1"/>
  <c r="F79" i="1"/>
  <c r="D79" i="1"/>
  <c r="N78" i="1"/>
  <c r="P78" i="1" s="1"/>
  <c r="M78" i="1"/>
  <c r="O78" i="1" s="1"/>
  <c r="F78" i="1"/>
  <c r="D78" i="1"/>
  <c r="N77" i="1"/>
  <c r="P77" i="1" s="1"/>
  <c r="M77" i="1"/>
  <c r="O77" i="1" s="1"/>
  <c r="F77" i="1"/>
  <c r="D77" i="1"/>
  <c r="N76" i="1"/>
  <c r="P76" i="1" s="1"/>
  <c r="M76" i="1"/>
  <c r="O76" i="1" s="1"/>
  <c r="F76" i="1"/>
  <c r="D76" i="1"/>
  <c r="N75" i="1"/>
  <c r="P75" i="1" s="1"/>
  <c r="M75" i="1"/>
  <c r="O75" i="1" s="1"/>
  <c r="F75" i="1"/>
  <c r="D75" i="1"/>
  <c r="N74" i="1"/>
  <c r="P74" i="1" s="1"/>
  <c r="M74" i="1"/>
  <c r="F74" i="1"/>
  <c r="D74" i="1"/>
  <c r="N50" i="1"/>
  <c r="P50" i="1" s="1"/>
  <c r="M50" i="1"/>
  <c r="O50" i="1" s="1"/>
  <c r="F50" i="1"/>
  <c r="D50" i="1"/>
  <c r="N49" i="1"/>
  <c r="P49" i="1" s="1"/>
  <c r="M49" i="1"/>
  <c r="O49" i="1" s="1"/>
  <c r="F49" i="1"/>
  <c r="D49" i="1"/>
  <c r="N48" i="1"/>
  <c r="P48" i="1" s="1"/>
  <c r="M48" i="1"/>
  <c r="O48" i="1" s="1"/>
  <c r="F48" i="1"/>
  <c r="D48" i="1"/>
  <c r="N47" i="1"/>
  <c r="P47" i="1" s="1"/>
  <c r="M47" i="1"/>
  <c r="O47" i="1" s="1"/>
  <c r="F47" i="1"/>
  <c r="D47" i="1"/>
  <c r="N46" i="1"/>
  <c r="P46" i="1" s="1"/>
  <c r="M46" i="1"/>
  <c r="O46" i="1" s="1"/>
  <c r="F46" i="1"/>
  <c r="D46" i="1"/>
  <c r="N45" i="1"/>
  <c r="P45" i="1" s="1"/>
  <c r="M45" i="1"/>
  <c r="O45" i="1" s="1"/>
  <c r="F45" i="1"/>
  <c r="D45" i="1"/>
  <c r="N44" i="1"/>
  <c r="M44" i="1"/>
  <c r="O44" i="1" s="1"/>
  <c r="F44" i="1"/>
  <c r="D44" i="1"/>
  <c r="O111" i="1" l="1"/>
  <c r="M111" i="1"/>
  <c r="P111" i="1"/>
  <c r="N111" i="1"/>
  <c r="M81" i="1"/>
  <c r="N51" i="1"/>
  <c r="P44" i="1"/>
  <c r="P51" i="1" s="1"/>
  <c r="P81" i="1"/>
  <c r="N81" i="1"/>
  <c r="O74" i="1"/>
  <c r="O81" i="1" s="1"/>
  <c r="O51" i="1"/>
  <c r="M51" i="1"/>
  <c r="N21" i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L114" i="1" l="1"/>
  <c r="M22" i="1"/>
  <c r="L54" i="1"/>
  <c r="P22" i="1"/>
  <c r="N22" i="1"/>
  <c r="O15" i="1"/>
  <c r="O22" i="1" s="1"/>
</calcChain>
</file>

<file path=xl/sharedStrings.xml><?xml version="1.0" encoding="utf-8"?>
<sst xmlns="http://schemas.openxmlformats.org/spreadsheetml/2006/main" count="202" uniqueCount="58">
  <si>
    <t>Suomen Pöytätennisliitto ry - SPTL</t>
  </si>
  <si>
    <t>Päivämäärä</t>
  </si>
  <si>
    <t>MESTARUUSSARJAN PÖYTÄKIRJA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</si>
  <si>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</si>
  <si>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</si>
  <si>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</si>
  <si>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</si>
  <si>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</si>
  <si>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</si>
  <si>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</si>
  <si>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</si>
  <si>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</si>
  <si>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</si>
  <si>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</si>
  <si>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</si>
  <si>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</si>
  <si>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</si>
  <si>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</si>
  <si>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</si>
  <si>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</si>
  <si>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</si>
  <si>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</si>
  <si>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</si>
  <si>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</si>
  <si>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</si>
  <si>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</si>
  <si>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</si>
  <si>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</si>
  <si>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</si>
  <si>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</si>
  <si>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</si>
  <si>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</si>
  <si>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</si>
  <si>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</si>
  <si>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</si>
  <si>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</si>
  <si>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Välierä</t>
  </si>
  <si>
    <t>Loppuottelu</t>
  </si>
  <si>
    <t>PT 75</t>
  </si>
  <si>
    <t>Wega</t>
  </si>
  <si>
    <t>Pasi Valasti</t>
  </si>
  <si>
    <t>Otto Tennilä</t>
  </si>
  <si>
    <t>Miikka O´Connor</t>
  </si>
  <si>
    <t>Manu Karjalainen</t>
  </si>
  <si>
    <t>Aki Kontala</t>
  </si>
  <si>
    <t>Aleksei Pashin</t>
  </si>
  <si>
    <t>PT Espoo</t>
  </si>
  <si>
    <t>OPT-86</t>
  </si>
  <si>
    <t>Mika Räsänen</t>
  </si>
  <si>
    <t>Toni Soine</t>
  </si>
  <si>
    <t>Jani Jormanainen</t>
  </si>
  <si>
    <t>Vladimir Bril</t>
  </si>
  <si>
    <t>Pedram Moradabbasi</t>
  </si>
  <si>
    <t>Peiman Moradabbasi</t>
  </si>
  <si>
    <t>Räsänen</t>
  </si>
  <si>
    <t>Soine</t>
  </si>
  <si>
    <t>Bril</t>
  </si>
  <si>
    <t>Pronssiottelu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</si>
</sst>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21" xfId="0" applyBorder="1" applyAlignment="1">
      <alignment horizontal="center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</cellXfs>
  <cellStyles count="2">
    <cellStyle name="Normaali_LohkoKaavio_4-5_makrot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  <xdr:oneCellAnchor>
    <xdr:from>
      <xdr:col>2</xdr:col>
      <xdr:colOff>9525</xdr:colOff>
      <xdr:row>30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10763CCD-C908-4B27-B635-DC7C0432E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60</xdr:row>
      <xdr:rowOff>38100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EC9BC18C-9D3C-450C-9F2F-BAAD9EF5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90</xdr:row>
      <xdr:rowOff>38100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0858A29C-8971-47B0-A81E-E18862E01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1887200"/>
          <a:ext cx="710767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17"/>
  <sheetViews>
    <sheetView tabSelected="1" topLeftCell="A107" workbookViewId="0">
      <selection activeCell="M107" sqref="M107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53" t="s">
        <v>1</v>
      </c>
      <c r="J3" s="54"/>
      <c r="K3" s="55"/>
      <c r="L3" s="56">
        <v>43211</v>
      </c>
      <c r="M3" s="56"/>
      <c r="N3" s="56"/>
      <c r="O3" s="56"/>
      <c r="P3" s="57"/>
      <c r="Q3" s="7"/>
    </row>
    <row r="4" spans="2:17" ht="16.5" thickBot="1">
      <c r="B4" s="4"/>
      <c r="C4" s="5"/>
      <c r="D4" s="5"/>
      <c r="E4" s="8" t="s">
        <v>2</v>
      </c>
      <c r="F4" s="5"/>
      <c r="G4" s="5"/>
      <c r="H4" s="5"/>
      <c r="I4" s="58" t="s">
        <v>3</v>
      </c>
      <c r="J4" s="59"/>
      <c r="K4" s="60"/>
      <c r="L4" s="61" t="s">
        <v>36</v>
      </c>
      <c r="M4" s="61"/>
      <c r="N4" s="61"/>
      <c r="O4" s="61"/>
      <c r="P4" s="62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4</v>
      </c>
      <c r="D6" s="63" t="s">
        <v>38</v>
      </c>
      <c r="E6" s="63"/>
      <c r="F6" s="64"/>
      <c r="G6" s="5"/>
      <c r="H6" s="9" t="s">
        <v>4</v>
      </c>
      <c r="I6" s="63" t="s">
        <v>39</v>
      </c>
      <c r="J6" s="63"/>
      <c r="K6" s="63"/>
      <c r="L6" s="63"/>
      <c r="M6" s="63"/>
      <c r="N6" s="63"/>
      <c r="O6" s="63"/>
      <c r="P6" s="64"/>
      <c r="Q6" s="7"/>
    </row>
    <row r="7" spans="2:17">
      <c r="B7" s="4"/>
      <c r="C7" s="10" t="s">
        <v>5</v>
      </c>
      <c r="D7" s="51" t="s">
        <v>40</v>
      </c>
      <c r="E7" s="51"/>
      <c r="F7" s="52"/>
      <c r="G7" s="5"/>
      <c r="H7" s="10" t="s">
        <v>6</v>
      </c>
      <c r="I7" s="51" t="s">
        <v>43</v>
      </c>
      <c r="J7" s="51"/>
      <c r="K7" s="51"/>
      <c r="L7" s="51"/>
      <c r="M7" s="51"/>
      <c r="N7" s="51"/>
      <c r="O7" s="51"/>
      <c r="P7" s="52"/>
      <c r="Q7" s="7"/>
    </row>
    <row r="8" spans="2:17">
      <c r="B8" s="4"/>
      <c r="C8" s="10" t="s">
        <v>7</v>
      </c>
      <c r="D8" s="51" t="s">
        <v>41</v>
      </c>
      <c r="E8" s="51"/>
      <c r="F8" s="52"/>
      <c r="G8" s="5"/>
      <c r="H8" s="10" t="s">
        <v>8</v>
      </c>
      <c r="I8" s="51" t="s">
        <v>45</v>
      </c>
      <c r="J8" s="51"/>
      <c r="K8" s="51"/>
      <c r="L8" s="51"/>
      <c r="M8" s="51"/>
      <c r="N8" s="51"/>
      <c r="O8" s="51"/>
      <c r="P8" s="52"/>
      <c r="Q8" s="7"/>
    </row>
    <row r="9" spans="2:17">
      <c r="B9" s="4"/>
      <c r="C9" s="10" t="s">
        <v>9</v>
      </c>
      <c r="D9" s="51" t="s">
        <v>42</v>
      </c>
      <c r="E9" s="51"/>
      <c r="F9" s="52"/>
      <c r="G9" s="5"/>
      <c r="H9" s="10" t="s">
        <v>10</v>
      </c>
      <c r="I9" s="51" t="s">
        <v>44</v>
      </c>
      <c r="J9" s="51"/>
      <c r="K9" s="51"/>
      <c r="L9" s="51"/>
      <c r="M9" s="51"/>
      <c r="N9" s="51"/>
      <c r="O9" s="51"/>
      <c r="P9" s="52"/>
      <c r="Q9" s="7"/>
    </row>
    <row r="10" spans="2:17">
      <c r="B10" s="4"/>
      <c r="C10" s="65" t="s">
        <v>11</v>
      </c>
      <c r="D10" s="66"/>
      <c r="E10" s="66"/>
      <c r="F10" s="67"/>
      <c r="G10" s="5"/>
      <c r="H10" s="65" t="s">
        <v>11</v>
      </c>
      <c r="I10" s="66"/>
      <c r="J10" s="66"/>
      <c r="K10" s="66"/>
      <c r="L10" s="66"/>
      <c r="M10" s="66"/>
      <c r="N10" s="66"/>
      <c r="O10" s="66"/>
      <c r="P10" s="67"/>
      <c r="Q10" s="7"/>
    </row>
    <row r="11" spans="2:17">
      <c r="B11" s="4"/>
      <c r="C11" s="11"/>
      <c r="D11" s="51"/>
      <c r="E11" s="51"/>
      <c r="F11" s="52"/>
      <c r="G11" s="5"/>
      <c r="H11" s="11"/>
      <c r="I11" s="51"/>
      <c r="J11" s="51"/>
      <c r="K11" s="51"/>
      <c r="L11" s="51"/>
      <c r="M11" s="51"/>
      <c r="N11" s="51"/>
      <c r="O11" s="51"/>
      <c r="P11" s="52"/>
      <c r="Q11" s="7"/>
    </row>
    <row r="12" spans="2:17" ht="15.75" thickBot="1">
      <c r="B12" s="4"/>
      <c r="C12" s="12"/>
      <c r="D12" s="68"/>
      <c r="E12" s="68"/>
      <c r="F12" s="69"/>
      <c r="G12" s="5"/>
      <c r="H12" s="12"/>
      <c r="I12" s="68"/>
      <c r="J12" s="68"/>
      <c r="K12" s="68"/>
      <c r="L12" s="68"/>
      <c r="M12" s="68"/>
      <c r="N12" s="68"/>
      <c r="O12" s="68"/>
      <c r="P12" s="69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12</v>
      </c>
      <c r="D14" s="5"/>
      <c r="E14" s="5"/>
      <c r="F14" s="5"/>
      <c r="G14" s="5"/>
      <c r="H14" s="14" t="s">
        <v>13</v>
      </c>
      <c r="I14" s="14" t="s">
        <v>14</v>
      </c>
      <c r="J14" s="14" t="s">
        <v>15</v>
      </c>
      <c r="K14" s="14" t="s">
        <v>16</v>
      </c>
      <c r="L14" s="14" t="s">
        <v>17</v>
      </c>
      <c r="M14" s="70" t="s">
        <v>18</v>
      </c>
      <c r="N14" s="70"/>
      <c r="O14" s="14" t="s">
        <v>19</v>
      </c>
      <c r="P14" s="14" t="s">
        <v>20</v>
      </c>
      <c r="Q14" s="7"/>
    </row>
    <row r="15" spans="2:17">
      <c r="B15" s="4"/>
      <c r="C15" s="15" t="s">
        <v>21</v>
      </c>
      <c r="D15" s="55" t="str">
        <f>IF(D7&lt;&gt;"",D7,"")</f>
        <v>Pasi Valasti</v>
      </c>
      <c r="E15" s="71"/>
      <c r="F15" s="72" t="str">
        <f>IF(I7&lt;&gt;"",I7,"")</f>
        <v>Manu Karjalainen</v>
      </c>
      <c r="G15" s="73"/>
      <c r="H15" s="16">
        <v>-9</v>
      </c>
      <c r="I15" s="17">
        <v>5</v>
      </c>
      <c r="J15" s="17">
        <v>7</v>
      </c>
      <c r="K15" s="17">
        <v>6</v>
      </c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1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22</v>
      </c>
      <c r="D16" s="74" t="str">
        <f>IF(D9&lt;&gt;"",D9,"")</f>
        <v>Miikka O´Connor</v>
      </c>
      <c r="E16" s="75"/>
      <c r="F16" s="76" t="str">
        <f>IF(I9&lt;&gt;"",I9,"")</f>
        <v>Aki Kontala</v>
      </c>
      <c r="G16" s="77"/>
      <c r="H16" s="23">
        <v>-6</v>
      </c>
      <c r="I16" s="24">
        <v>-7</v>
      </c>
      <c r="J16" s="24">
        <v>-4</v>
      </c>
      <c r="K16" s="24"/>
      <c r="L16" s="25"/>
      <c r="M16" s="26">
        <f t="shared" ref="M16:M21" si="0">IF(ISBLANK(H16),"",COUNTIF(H16:L16,"&gt;=0"))</f>
        <v>0</v>
      </c>
      <c r="N16" s="27">
        <f t="shared" ref="N16:N20" si="1">IF(ISBLANK(H16),"",IF(LEFT(H16)="-",1,0)+IF(LEFT(I16)="-",1,0)+IF(LEFT(J16)="-",1,0)+IF(LEFT(K16)="-",1,0)+IF(LEFT(L16)="-",1,0))</f>
        <v>3</v>
      </c>
      <c r="O16" s="28" t="str">
        <f t="shared" ref="O16:P21" si="2">IF(M16=3,1,"")</f>
        <v/>
      </c>
      <c r="P16" s="27">
        <f t="shared" si="2"/>
        <v>1</v>
      </c>
      <c r="Q16" s="7"/>
    </row>
    <row r="17" spans="2:17">
      <c r="B17" s="4"/>
      <c r="C17" s="22" t="s">
        <v>23</v>
      </c>
      <c r="D17" s="74" t="str">
        <f>IF(D8&lt;&gt;"",D8,"")</f>
        <v>Otto Tennilä</v>
      </c>
      <c r="E17" s="75"/>
      <c r="F17" s="76" t="str">
        <f>IF(I8&lt;&gt;"",I8,"")</f>
        <v>Aleksei Pashin</v>
      </c>
      <c r="G17" s="77"/>
      <c r="H17" s="23">
        <v>10</v>
      </c>
      <c r="I17" s="24">
        <v>-7</v>
      </c>
      <c r="J17" s="24">
        <v>8</v>
      </c>
      <c r="K17" s="24">
        <v>7</v>
      </c>
      <c r="L17" s="25"/>
      <c r="M17" s="26">
        <f t="shared" si="0"/>
        <v>3</v>
      </c>
      <c r="N17" s="27">
        <f t="shared" si="1"/>
        <v>1</v>
      </c>
      <c r="O17" s="28">
        <f t="shared" si="2"/>
        <v>1</v>
      </c>
      <c r="P17" s="27" t="str">
        <f t="shared" si="2"/>
        <v/>
      </c>
      <c r="Q17" s="7"/>
    </row>
    <row r="18" spans="2:17">
      <c r="B18" s="4"/>
      <c r="C18" s="22" t="s">
        <v>24</v>
      </c>
      <c r="D18" s="74" t="str">
        <f>IF(D7&lt;&gt;"",D7,"")</f>
        <v>Pasi Valasti</v>
      </c>
      <c r="E18" s="75"/>
      <c r="F18" s="76" t="str">
        <f>IF(I9&lt;&gt;"",I9,"")</f>
        <v>Aki Kontala</v>
      </c>
      <c r="G18" s="77"/>
      <c r="H18" s="23">
        <v>-7</v>
      </c>
      <c r="I18" s="24">
        <v>-10</v>
      </c>
      <c r="J18" s="24">
        <v>11</v>
      </c>
      <c r="K18" s="24">
        <v>-9</v>
      </c>
      <c r="L18" s="25"/>
      <c r="M18" s="26">
        <f t="shared" si="0"/>
        <v>1</v>
      </c>
      <c r="N18" s="27">
        <f t="shared" si="1"/>
        <v>3</v>
      </c>
      <c r="O18" s="28" t="str">
        <f t="shared" si="2"/>
        <v/>
      </c>
      <c r="P18" s="27">
        <f t="shared" si="2"/>
        <v>1</v>
      </c>
      <c r="Q18" s="7"/>
    </row>
    <row r="19" spans="2:17">
      <c r="B19" s="4"/>
      <c r="C19" s="22" t="s">
        <v>25</v>
      </c>
      <c r="D19" s="74" t="str">
        <f>IF(D8&lt;&gt;"",D8,"")</f>
        <v>Otto Tennilä</v>
      </c>
      <c r="E19" s="75"/>
      <c r="F19" s="76" t="str">
        <f>IF(I7&lt;&gt;"",I7,"")</f>
        <v>Manu Karjalainen</v>
      </c>
      <c r="G19" s="77"/>
      <c r="H19" s="23">
        <v>-9</v>
      </c>
      <c r="I19" s="24">
        <v>11</v>
      </c>
      <c r="J19" s="24">
        <v>-10</v>
      </c>
      <c r="K19" s="24">
        <v>13</v>
      </c>
      <c r="L19" s="25">
        <v>5</v>
      </c>
      <c r="M19" s="26">
        <f t="shared" si="0"/>
        <v>3</v>
      </c>
      <c r="N19" s="27">
        <f t="shared" si="1"/>
        <v>2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26</v>
      </c>
      <c r="D20" s="74" t="str">
        <f>IF(D9&lt;&gt;"",D9,"")</f>
        <v>Miikka O´Connor</v>
      </c>
      <c r="E20" s="75"/>
      <c r="F20" s="76" t="str">
        <f>IF(I8&lt;&gt;"",I8,"")</f>
        <v>Aleksei Pashin</v>
      </c>
      <c r="G20" s="77"/>
      <c r="H20" s="29">
        <v>12</v>
      </c>
      <c r="I20" s="24">
        <v>8</v>
      </c>
      <c r="J20" s="24">
        <v>-11</v>
      </c>
      <c r="K20" s="24">
        <v>5</v>
      </c>
      <c r="L20" s="25"/>
      <c r="M20" s="26">
        <f t="shared" si="0"/>
        <v>3</v>
      </c>
      <c r="N20" s="27">
        <f t="shared" si="1"/>
        <v>1</v>
      </c>
      <c r="O20" s="28">
        <f t="shared" si="2"/>
        <v>1</v>
      </c>
      <c r="P20" s="27" t="str">
        <f t="shared" si="2"/>
        <v/>
      </c>
      <c r="Q20" s="7"/>
    </row>
    <row r="21" spans="2:17" ht="15.75" thickBot="1">
      <c r="B21" s="4"/>
      <c r="C21" s="30" t="s">
        <v>27</v>
      </c>
      <c r="D21" s="78" t="str">
        <f>IF(D11&lt;&gt;"",D11 &amp; " / " &amp; D12,"")</f>
        <v/>
      </c>
      <c r="E21" s="79"/>
      <c r="F21" s="80" t="str">
        <f>IF(I11&lt;&gt;"",I11 &amp; " / " &amp; I12,"")</f>
        <v/>
      </c>
      <c r="G21" s="81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82" t="s">
        <v>28</v>
      </c>
      <c r="L22" s="83"/>
      <c r="M22" s="40">
        <f>COUNTIF(M15:M21,"=3")</f>
        <v>4</v>
      </c>
      <c r="N22" s="41">
        <f>COUNTIF(N15:N21,"=3")</f>
        <v>2</v>
      </c>
      <c r="O22" s="42">
        <f>SUM(O15:O21)</f>
        <v>4</v>
      </c>
      <c r="P22" s="43">
        <f>SUM(P15:P21)</f>
        <v>2</v>
      </c>
      <c r="Q22" s="7"/>
    </row>
    <row r="23" spans="2:17">
      <c r="B23" s="4"/>
      <c r="C23" s="44" t="s">
        <v>29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30</v>
      </c>
      <c r="D24" s="45"/>
      <c r="E24" s="46"/>
      <c r="F24" s="45" t="s">
        <v>31</v>
      </c>
      <c r="G24" s="45"/>
      <c r="H24" s="45" t="s">
        <v>32</v>
      </c>
      <c r="I24" s="44"/>
      <c r="J24" s="44"/>
      <c r="L24" s="84" t="s">
        <v>33</v>
      </c>
      <c r="M24" s="84"/>
      <c r="N24" s="84"/>
      <c r="O24" s="84"/>
      <c r="P24" s="84"/>
      <c r="Q24" s="7"/>
    </row>
    <row r="25" spans="2:17" ht="21.75" thickBot="1">
      <c r="B25" s="4"/>
      <c r="C25" s="85" t="s">
        <v>34</v>
      </c>
      <c r="D25" s="85"/>
      <c r="E25" s="85"/>
      <c r="F25" s="85" t="s">
        <v>34</v>
      </c>
      <c r="G25" s="85"/>
      <c r="H25" s="85" t="s">
        <v>34</v>
      </c>
      <c r="I25" s="85"/>
      <c r="J25" s="85"/>
      <c r="K25" s="85"/>
      <c r="L25" s="86" t="s">
        <v>38</v>
      </c>
      <c r="M25" s="86"/>
      <c r="N25" s="86"/>
      <c r="O25" s="86"/>
      <c r="P25" s="86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35</v>
      </c>
    </row>
    <row r="31" spans="2:17" ht="15.75" thickBot="1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7">
      <c r="B32" s="4"/>
      <c r="C32" s="5"/>
      <c r="D32" s="5"/>
      <c r="E32" s="6" t="s">
        <v>0</v>
      </c>
      <c r="F32" s="5"/>
      <c r="G32" s="5"/>
      <c r="H32" s="5"/>
      <c r="I32" s="53" t="s">
        <v>1</v>
      </c>
      <c r="J32" s="54"/>
      <c r="K32" s="55"/>
      <c r="L32" s="56">
        <v>43211</v>
      </c>
      <c r="M32" s="56"/>
      <c r="N32" s="56"/>
      <c r="O32" s="56"/>
      <c r="P32" s="57"/>
    </row>
    <row r="33" spans="2:16" ht="16.5" thickBot="1">
      <c r="B33" s="4"/>
      <c r="C33" s="5"/>
      <c r="D33" s="5"/>
      <c r="E33" s="8" t="s">
        <v>2</v>
      </c>
      <c r="F33" s="5"/>
      <c r="G33" s="5"/>
      <c r="H33" s="5"/>
      <c r="I33" s="58" t="s">
        <v>3</v>
      </c>
      <c r="J33" s="59"/>
      <c r="K33" s="60"/>
      <c r="L33" s="61" t="s">
        <v>36</v>
      </c>
      <c r="M33" s="61"/>
      <c r="N33" s="61"/>
      <c r="O33" s="61"/>
      <c r="P33" s="62"/>
    </row>
    <row r="34" spans="2:16" ht="15.75" thickBot="1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4"/>
      <c r="C35" s="9" t="s">
        <v>4</v>
      </c>
      <c r="D35" s="63" t="s">
        <v>46</v>
      </c>
      <c r="E35" s="63"/>
      <c r="F35" s="64"/>
      <c r="G35" s="5"/>
      <c r="H35" s="9" t="s">
        <v>4</v>
      </c>
      <c r="I35" s="63" t="s">
        <v>47</v>
      </c>
      <c r="J35" s="63"/>
      <c r="K35" s="63"/>
      <c r="L35" s="63"/>
      <c r="M35" s="63"/>
      <c r="N35" s="63"/>
      <c r="O35" s="63"/>
      <c r="P35" s="64"/>
    </row>
    <row r="36" spans="2:16">
      <c r="B36" s="4"/>
      <c r="C36" s="10" t="s">
        <v>5</v>
      </c>
      <c r="D36" s="51" t="s">
        <v>48</v>
      </c>
      <c r="E36" s="51"/>
      <c r="F36" s="52"/>
      <c r="G36" s="5"/>
      <c r="H36" s="10" t="s">
        <v>6</v>
      </c>
      <c r="I36" s="51" t="s">
        <v>51</v>
      </c>
      <c r="J36" s="51"/>
      <c r="K36" s="51"/>
      <c r="L36" s="51"/>
      <c r="M36" s="51"/>
      <c r="N36" s="51"/>
      <c r="O36" s="51"/>
      <c r="P36" s="52"/>
    </row>
    <row r="37" spans="2:16">
      <c r="B37" s="4"/>
      <c r="C37" s="10" t="s">
        <v>7</v>
      </c>
      <c r="D37" s="51" t="s">
        <v>49</v>
      </c>
      <c r="E37" s="51"/>
      <c r="F37" s="52"/>
      <c r="G37" s="5"/>
      <c r="H37" s="10" t="s">
        <v>8</v>
      </c>
      <c r="I37" s="51" t="s">
        <v>52</v>
      </c>
      <c r="J37" s="51"/>
      <c r="K37" s="51"/>
      <c r="L37" s="51"/>
      <c r="M37" s="51"/>
      <c r="N37" s="51"/>
      <c r="O37" s="51"/>
      <c r="P37" s="52"/>
    </row>
    <row r="38" spans="2:16">
      <c r="B38" s="4"/>
      <c r="C38" s="10" t="s">
        <v>9</v>
      </c>
      <c r="D38" s="51" t="s">
        <v>50</v>
      </c>
      <c r="E38" s="51"/>
      <c r="F38" s="52"/>
      <c r="G38" s="5"/>
      <c r="H38" s="10" t="s">
        <v>10</v>
      </c>
      <c r="I38" s="51" t="s">
        <v>53</v>
      </c>
      <c r="J38" s="51"/>
      <c r="K38" s="51"/>
      <c r="L38" s="51"/>
      <c r="M38" s="51"/>
      <c r="N38" s="51"/>
      <c r="O38" s="51"/>
      <c r="P38" s="52"/>
    </row>
    <row r="39" spans="2:16">
      <c r="B39" s="4"/>
      <c r="C39" s="65" t="s">
        <v>11</v>
      </c>
      <c r="D39" s="66"/>
      <c r="E39" s="66"/>
      <c r="F39" s="67"/>
      <c r="G39" s="5"/>
      <c r="H39" s="65" t="s">
        <v>11</v>
      </c>
      <c r="I39" s="66"/>
      <c r="J39" s="66"/>
      <c r="K39" s="66"/>
      <c r="L39" s="66"/>
      <c r="M39" s="66"/>
      <c r="N39" s="66"/>
      <c r="O39" s="66"/>
      <c r="P39" s="67"/>
    </row>
    <row r="40" spans="2:16">
      <c r="B40" s="4"/>
      <c r="C40" s="11"/>
      <c r="D40" s="51" t="s">
        <v>54</v>
      </c>
      <c r="E40" s="51"/>
      <c r="F40" s="52"/>
      <c r="G40" s="5"/>
      <c r="H40" s="11"/>
      <c r="I40" s="51" t="s">
        <v>56</v>
      </c>
      <c r="J40" s="51"/>
      <c r="K40" s="51"/>
      <c r="L40" s="51"/>
      <c r="M40" s="51"/>
      <c r="N40" s="51"/>
      <c r="O40" s="51"/>
      <c r="P40" s="52"/>
    </row>
    <row r="41" spans="2:16" ht="15.75" thickBot="1">
      <c r="B41" s="4"/>
      <c r="C41" s="12"/>
      <c r="D41" s="68" t="s">
        <v>55</v>
      </c>
      <c r="E41" s="68"/>
      <c r="F41" s="69"/>
      <c r="G41" s="5"/>
      <c r="H41" s="12"/>
      <c r="I41" s="68" t="s">
        <v>52</v>
      </c>
      <c r="J41" s="68"/>
      <c r="K41" s="68"/>
      <c r="L41" s="68"/>
      <c r="M41" s="68"/>
      <c r="N41" s="68"/>
      <c r="O41" s="68"/>
      <c r="P41" s="69"/>
    </row>
    <row r="42" spans="2:16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5.75" thickBot="1">
      <c r="B43" s="4"/>
      <c r="C43" s="13" t="s">
        <v>12</v>
      </c>
      <c r="D43" s="5"/>
      <c r="E43" s="5"/>
      <c r="F43" s="5"/>
      <c r="G43" s="5"/>
      <c r="H43" s="50" t="s">
        <v>13</v>
      </c>
      <c r="I43" s="50" t="s">
        <v>14</v>
      </c>
      <c r="J43" s="50" t="s">
        <v>15</v>
      </c>
      <c r="K43" s="50" t="s">
        <v>16</v>
      </c>
      <c r="L43" s="50" t="s">
        <v>17</v>
      </c>
      <c r="M43" s="70" t="s">
        <v>18</v>
      </c>
      <c r="N43" s="70"/>
      <c r="O43" s="50" t="s">
        <v>19</v>
      </c>
      <c r="P43" s="50" t="s">
        <v>20</v>
      </c>
    </row>
    <row r="44" spans="2:16">
      <c r="B44" s="4"/>
      <c r="C44" s="15" t="s">
        <v>21</v>
      </c>
      <c r="D44" s="55" t="str">
        <f>IF(D36&lt;&gt;"",D36,"")</f>
        <v>Mika Räsänen</v>
      </c>
      <c r="E44" s="71"/>
      <c r="F44" s="72" t="str">
        <f>IF(I36&lt;&gt;"",I36,"")</f>
        <v>Vladimir Bril</v>
      </c>
      <c r="G44" s="73"/>
      <c r="H44" s="16">
        <v>-14</v>
      </c>
      <c r="I44" s="17">
        <v>-5</v>
      </c>
      <c r="J44" s="17">
        <v>-7</v>
      </c>
      <c r="K44" s="17"/>
      <c r="L44" s="18"/>
      <c r="M44" s="19">
        <f>IF(ISBLANK(H44),"",COUNTIF(H44:L44,"&gt;=0"))</f>
        <v>0</v>
      </c>
      <c r="N44" s="20">
        <f>IF(ISBLANK(H44),"",IF(LEFT(H44)="-",1,0)+IF(LEFT(I44)="-",1,0)+IF(LEFT(J44)="-",1,0)+IF(LEFT(K44)="-",1,0)+IF(LEFT(L44)="-",1,0))</f>
        <v>3</v>
      </c>
      <c r="O44" s="21" t="str">
        <f>IF(M44=3,1,"")</f>
        <v/>
      </c>
      <c r="P44" s="20">
        <f>IF(N44=3,1,"")</f>
        <v>1</v>
      </c>
    </row>
    <row r="45" spans="2:16">
      <c r="B45" s="4"/>
      <c r="C45" s="22" t="s">
        <v>22</v>
      </c>
      <c r="D45" s="74" t="str">
        <f>IF(D38&lt;&gt;"",D38,"")</f>
        <v>Jani Jormanainen</v>
      </c>
      <c r="E45" s="75"/>
      <c r="F45" s="76" t="str">
        <f>IF(I38&lt;&gt;"",I38,"")</f>
        <v>Peiman Moradabbasi</v>
      </c>
      <c r="G45" s="77"/>
      <c r="H45" s="23">
        <v>-8</v>
      </c>
      <c r="I45" s="24">
        <v>-13</v>
      </c>
      <c r="J45" s="24">
        <v>-7</v>
      </c>
      <c r="K45" s="24"/>
      <c r="L45" s="25"/>
      <c r="M45" s="26">
        <f t="shared" ref="M45:M50" si="3">IF(ISBLANK(H45),"",COUNTIF(H45:L45,"&gt;=0"))</f>
        <v>0</v>
      </c>
      <c r="N45" s="27">
        <f t="shared" ref="N45:N49" si="4">IF(ISBLANK(H45),"",IF(LEFT(H45)="-",1,0)+IF(LEFT(I45)="-",1,0)+IF(LEFT(J45)="-",1,0)+IF(LEFT(K45)="-",1,0)+IF(LEFT(L45)="-",1,0))</f>
        <v>3</v>
      </c>
      <c r="O45" s="28" t="str">
        <f t="shared" ref="O45:O50" si="5">IF(M45=3,1,"")</f>
        <v/>
      </c>
      <c r="P45" s="27">
        <f t="shared" ref="P45:P50" si="6">IF(N45=3,1,"")</f>
        <v>1</v>
      </c>
    </row>
    <row r="46" spans="2:16">
      <c r="B46" s="4"/>
      <c r="C46" s="22" t="s">
        <v>23</v>
      </c>
      <c r="D46" s="74" t="str">
        <f>IF(D37&lt;&gt;"",D37,"")</f>
        <v>Toni Soine</v>
      </c>
      <c r="E46" s="75"/>
      <c r="F46" s="76" t="str">
        <f>IF(I37&lt;&gt;"",I37,"")</f>
        <v>Pedram Moradabbasi</v>
      </c>
      <c r="G46" s="77"/>
      <c r="H46" s="23">
        <v>11</v>
      </c>
      <c r="I46" s="24">
        <v>-8</v>
      </c>
      <c r="J46" s="24">
        <v>5</v>
      </c>
      <c r="K46" s="24">
        <v>3</v>
      </c>
      <c r="L46" s="25"/>
      <c r="M46" s="26">
        <f t="shared" si="3"/>
        <v>3</v>
      </c>
      <c r="N46" s="27">
        <f t="shared" si="4"/>
        <v>1</v>
      </c>
      <c r="O46" s="28">
        <f t="shared" si="5"/>
        <v>1</v>
      </c>
      <c r="P46" s="27" t="str">
        <f t="shared" si="6"/>
        <v/>
      </c>
    </row>
    <row r="47" spans="2:16">
      <c r="B47" s="4"/>
      <c r="C47" s="22" t="s">
        <v>24</v>
      </c>
      <c r="D47" s="74" t="str">
        <f>IF(D36&lt;&gt;"",D36,"")</f>
        <v>Mika Räsänen</v>
      </c>
      <c r="E47" s="75"/>
      <c r="F47" s="76" t="str">
        <f>IF(I38&lt;&gt;"",I38,"")</f>
        <v>Peiman Moradabbasi</v>
      </c>
      <c r="G47" s="77"/>
      <c r="H47" s="23">
        <v>4</v>
      </c>
      <c r="I47" s="24">
        <v>9</v>
      </c>
      <c r="J47" s="24">
        <v>7</v>
      </c>
      <c r="K47" s="24"/>
      <c r="L47" s="25"/>
      <c r="M47" s="26">
        <f t="shared" si="3"/>
        <v>3</v>
      </c>
      <c r="N47" s="27">
        <f t="shared" si="4"/>
        <v>0</v>
      </c>
      <c r="O47" s="28">
        <f t="shared" si="5"/>
        <v>1</v>
      </c>
      <c r="P47" s="27" t="str">
        <f t="shared" si="6"/>
        <v/>
      </c>
    </row>
    <row r="48" spans="2:16">
      <c r="B48" s="4"/>
      <c r="C48" s="22" t="s">
        <v>25</v>
      </c>
      <c r="D48" s="74" t="str">
        <f>IF(D37&lt;&gt;"",D37,"")</f>
        <v>Toni Soine</v>
      </c>
      <c r="E48" s="75"/>
      <c r="F48" s="76" t="str">
        <f>IF(I36&lt;&gt;"",I36,"")</f>
        <v>Vladimir Bril</v>
      </c>
      <c r="G48" s="77"/>
      <c r="H48" s="23">
        <v>10</v>
      </c>
      <c r="I48" s="24">
        <v>9</v>
      </c>
      <c r="J48" s="24">
        <v>5</v>
      </c>
      <c r="K48" s="24"/>
      <c r="L48" s="25"/>
      <c r="M48" s="26">
        <f t="shared" si="3"/>
        <v>3</v>
      </c>
      <c r="N48" s="27">
        <f t="shared" si="4"/>
        <v>0</v>
      </c>
      <c r="O48" s="28">
        <f t="shared" si="5"/>
        <v>1</v>
      </c>
      <c r="P48" s="27" t="str">
        <f t="shared" si="6"/>
        <v/>
      </c>
    </row>
    <row r="49" spans="2:16">
      <c r="B49" s="4"/>
      <c r="C49" s="22" t="s">
        <v>26</v>
      </c>
      <c r="D49" s="74" t="str">
        <f>IF(D38&lt;&gt;"",D38,"")</f>
        <v>Jani Jormanainen</v>
      </c>
      <c r="E49" s="75"/>
      <c r="F49" s="76" t="str">
        <f>IF(I37&lt;&gt;"",I37,"")</f>
        <v>Pedram Moradabbasi</v>
      </c>
      <c r="G49" s="77"/>
      <c r="H49" s="29">
        <v>-9</v>
      </c>
      <c r="I49" s="24">
        <v>-5</v>
      </c>
      <c r="J49" s="24">
        <v>-1</v>
      </c>
      <c r="K49" s="24"/>
      <c r="L49" s="25"/>
      <c r="M49" s="26">
        <f t="shared" si="3"/>
        <v>0</v>
      </c>
      <c r="N49" s="27">
        <f t="shared" si="4"/>
        <v>3</v>
      </c>
      <c r="O49" s="28" t="str">
        <f t="shared" si="5"/>
        <v/>
      </c>
      <c r="P49" s="27">
        <f t="shared" si="6"/>
        <v>1</v>
      </c>
    </row>
    <row r="50" spans="2:16" ht="15.75" thickBot="1">
      <c r="B50" s="4"/>
      <c r="C50" s="30" t="s">
        <v>27</v>
      </c>
      <c r="D50" s="78" t="str">
        <f>IF(D40&lt;&gt;"",D40 &amp; " / " &amp; D41,"")</f>
        <v>Räsänen / Soine</v>
      </c>
      <c r="E50" s="79"/>
      <c r="F50" s="80" t="str">
        <f>IF(I40&lt;&gt;"",I40 &amp; " / " &amp; I41,"")</f>
        <v>Bril / Pedram Moradabbasi</v>
      </c>
      <c r="G50" s="81"/>
      <c r="H50" s="31">
        <v>3</v>
      </c>
      <c r="I50" s="32">
        <v>5</v>
      </c>
      <c r="J50" s="32">
        <v>7</v>
      </c>
      <c r="K50" s="32"/>
      <c r="L50" s="33"/>
      <c r="M50" s="34">
        <f t="shared" si="3"/>
        <v>3</v>
      </c>
      <c r="N50" s="35">
        <f>IF(ISBLANK(H50),"",IF(LEFT(H50)="-",1,0)+IF(LEFT(I50)="-",1,0)+IF(LEFT(J50)="-",1,0)+IF(LEFT(K50)="-",1,0)+IF(LEFT(L50)="-",1,0))</f>
        <v>0</v>
      </c>
      <c r="O50" s="36">
        <f t="shared" si="5"/>
        <v>1</v>
      </c>
      <c r="P50" s="35" t="str">
        <f t="shared" si="6"/>
        <v/>
      </c>
    </row>
    <row r="51" spans="2:16" ht="19.5" thickBot="1">
      <c r="B51" s="4"/>
      <c r="C51" s="37"/>
      <c r="D51" s="37"/>
      <c r="E51" s="37"/>
      <c r="F51" s="37"/>
      <c r="G51" s="37"/>
      <c r="H51" s="38"/>
      <c r="I51" s="38"/>
      <c r="J51" s="39"/>
      <c r="K51" s="82" t="s">
        <v>28</v>
      </c>
      <c r="L51" s="83"/>
      <c r="M51" s="40">
        <f>COUNTIF(M44:M50,"=3")</f>
        <v>4</v>
      </c>
      <c r="N51" s="41">
        <f>COUNTIF(N44:N50,"=3")</f>
        <v>3</v>
      </c>
      <c r="O51" s="42">
        <f>SUM(O44:O50)</f>
        <v>4</v>
      </c>
      <c r="P51" s="43">
        <f>SUM(P44:P50)</f>
        <v>3</v>
      </c>
    </row>
    <row r="52" spans="2:16">
      <c r="B52" s="4"/>
      <c r="C52" s="44" t="s">
        <v>29</v>
      </c>
      <c r="D52" s="37"/>
      <c r="E52" s="37"/>
      <c r="F52" s="37"/>
      <c r="G52" s="37"/>
      <c r="H52" s="37"/>
      <c r="I52" s="37"/>
      <c r="J52" s="37"/>
      <c r="K52" s="37"/>
      <c r="L52" s="37"/>
      <c r="M52" s="5"/>
      <c r="N52" s="5"/>
      <c r="O52" s="5"/>
      <c r="P52" s="5"/>
    </row>
    <row r="53" spans="2:16">
      <c r="B53" s="4"/>
      <c r="C53" s="45" t="s">
        <v>30</v>
      </c>
      <c r="D53" s="45"/>
      <c r="E53" s="46"/>
      <c r="F53" s="45" t="s">
        <v>31</v>
      </c>
      <c r="G53" s="45"/>
      <c r="H53" s="45" t="s">
        <v>32</v>
      </c>
      <c r="I53" s="44"/>
      <c r="J53" s="44"/>
      <c r="L53" s="84" t="s">
        <v>33</v>
      </c>
      <c r="M53" s="84"/>
      <c r="N53" s="84"/>
      <c r="O53" s="84"/>
      <c r="P53" s="84"/>
    </row>
    <row r="54" spans="2:16" ht="21.75" thickBot="1">
      <c r="B54" s="4"/>
      <c r="C54" s="85" t="s">
        <v>34</v>
      </c>
      <c r="D54" s="85"/>
      <c r="E54" s="85"/>
      <c r="F54" s="85" t="s">
        <v>34</v>
      </c>
      <c r="G54" s="85"/>
      <c r="H54" s="85" t="s">
        <v>34</v>
      </c>
      <c r="I54" s="85"/>
      <c r="J54" s="85"/>
      <c r="K54" s="85"/>
      <c r="L54" s="86" t="str">
        <f>IF(O51=5,D35,IF(P51=5,I35,IF(O51=4,IF(P51=3,D35,""),IF(P51=4,IF(O51=3,I35,""),""))))</f>
        <v>PT Espoo</v>
      </c>
      <c r="M54" s="86"/>
      <c r="N54" s="86"/>
      <c r="O54" s="86"/>
      <c r="P54" s="86"/>
    </row>
    <row r="55" spans="2:16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7" spans="2:16">
      <c r="C57" t="s">
        <v>35</v>
      </c>
    </row>
    <row r="61" spans="2:16" ht="15.75" thickBo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>
      <c r="B62" s="4"/>
      <c r="C62" s="5"/>
      <c r="D62" s="5"/>
      <c r="E62" s="6" t="s">
        <v>0</v>
      </c>
      <c r="F62" s="5"/>
      <c r="G62" s="5"/>
      <c r="H62" s="5"/>
      <c r="I62" s="53" t="s">
        <v>1</v>
      </c>
      <c r="J62" s="54"/>
      <c r="K62" s="55"/>
      <c r="L62" s="56">
        <v>43211</v>
      </c>
      <c r="M62" s="56"/>
      <c r="N62" s="56"/>
      <c r="O62" s="56"/>
      <c r="P62" s="57"/>
    </row>
    <row r="63" spans="2:16" ht="16.5" thickBot="1">
      <c r="B63" s="4"/>
      <c r="C63" s="5"/>
      <c r="D63" s="5"/>
      <c r="E63" s="8" t="s">
        <v>2</v>
      </c>
      <c r="F63" s="5"/>
      <c r="G63" s="5"/>
      <c r="H63" s="5"/>
      <c r="I63" s="58" t="s">
        <v>3</v>
      </c>
      <c r="J63" s="59"/>
      <c r="K63" s="60"/>
      <c r="L63" s="61" t="s">
        <v>37</v>
      </c>
      <c r="M63" s="61"/>
      <c r="N63" s="61"/>
      <c r="O63" s="61"/>
      <c r="P63" s="62"/>
    </row>
    <row r="64" spans="2:16" ht="15.75" thickBot="1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>
      <c r="B65" s="4"/>
      <c r="C65" s="9" t="s">
        <v>4</v>
      </c>
      <c r="D65" s="63" t="s">
        <v>38</v>
      </c>
      <c r="E65" s="63"/>
      <c r="F65" s="64"/>
      <c r="G65" s="5"/>
      <c r="H65" s="9" t="s">
        <v>4</v>
      </c>
      <c r="I65" s="63" t="s">
        <v>46</v>
      </c>
      <c r="J65" s="63"/>
      <c r="K65" s="63"/>
      <c r="L65" s="63"/>
      <c r="M65" s="63"/>
      <c r="N65" s="63"/>
      <c r="O65" s="63"/>
      <c r="P65" s="64"/>
    </row>
    <row r="66" spans="2:16">
      <c r="B66" s="4"/>
      <c r="C66" s="10" t="s">
        <v>5</v>
      </c>
      <c r="D66" s="51" t="s">
        <v>40</v>
      </c>
      <c r="E66" s="51"/>
      <c r="F66" s="52"/>
      <c r="G66" s="5"/>
      <c r="H66" s="10" t="s">
        <v>6</v>
      </c>
      <c r="I66" s="51" t="s">
        <v>49</v>
      </c>
      <c r="J66" s="51"/>
      <c r="K66" s="51"/>
      <c r="L66" s="51"/>
      <c r="M66" s="51"/>
      <c r="N66" s="51"/>
      <c r="O66" s="51"/>
      <c r="P66" s="52"/>
    </row>
    <row r="67" spans="2:16">
      <c r="B67" s="4"/>
      <c r="C67" s="10" t="s">
        <v>7</v>
      </c>
      <c r="D67" s="51" t="s">
        <v>42</v>
      </c>
      <c r="E67" s="51"/>
      <c r="F67" s="52"/>
      <c r="G67" s="5"/>
      <c r="H67" s="10" t="s">
        <v>8</v>
      </c>
      <c r="I67" s="51" t="s">
        <v>50</v>
      </c>
      <c r="J67" s="51"/>
      <c r="K67" s="51"/>
      <c r="L67" s="51"/>
      <c r="M67" s="51"/>
      <c r="N67" s="51"/>
      <c r="O67" s="51"/>
      <c r="P67" s="52"/>
    </row>
    <row r="68" spans="2:16">
      <c r="B68" s="4"/>
      <c r="C68" s="10" t="s">
        <v>9</v>
      </c>
      <c r="D68" s="51" t="s">
        <v>41</v>
      </c>
      <c r="E68" s="51"/>
      <c r="F68" s="52"/>
      <c r="G68" s="5"/>
      <c r="H68" s="10" t="s">
        <v>10</v>
      </c>
      <c r="I68" s="51" t="s">
        <v>48</v>
      </c>
      <c r="J68" s="51"/>
      <c r="K68" s="51"/>
      <c r="L68" s="51"/>
      <c r="M68" s="51"/>
      <c r="N68" s="51"/>
      <c r="O68" s="51"/>
      <c r="P68" s="52"/>
    </row>
    <row r="69" spans="2:16">
      <c r="B69" s="4"/>
      <c r="C69" s="65" t="s">
        <v>11</v>
      </c>
      <c r="D69" s="66"/>
      <c r="E69" s="66"/>
      <c r="F69" s="67"/>
      <c r="G69" s="5"/>
      <c r="H69" s="65" t="s">
        <v>11</v>
      </c>
      <c r="I69" s="66"/>
      <c r="J69" s="66"/>
      <c r="K69" s="66"/>
      <c r="L69" s="66"/>
      <c r="M69" s="66"/>
      <c r="N69" s="66"/>
      <c r="O69" s="66"/>
      <c r="P69" s="67"/>
    </row>
    <row r="70" spans="2:16">
      <c r="B70" s="4"/>
      <c r="C70" s="11"/>
      <c r="D70" s="51"/>
      <c r="E70" s="51"/>
      <c r="F70" s="52"/>
      <c r="G70" s="5"/>
      <c r="H70" s="11"/>
      <c r="I70" s="51"/>
      <c r="J70" s="51"/>
      <c r="K70" s="51"/>
      <c r="L70" s="51"/>
      <c r="M70" s="51"/>
      <c r="N70" s="51"/>
      <c r="O70" s="51"/>
      <c r="P70" s="52"/>
    </row>
    <row r="71" spans="2:16" ht="15.75" thickBot="1">
      <c r="B71" s="4"/>
      <c r="C71" s="12"/>
      <c r="D71" s="68"/>
      <c r="E71" s="68"/>
      <c r="F71" s="69"/>
      <c r="G71" s="5"/>
      <c r="H71" s="12"/>
      <c r="I71" s="68"/>
      <c r="J71" s="68"/>
      <c r="K71" s="68"/>
      <c r="L71" s="68"/>
      <c r="M71" s="68"/>
      <c r="N71" s="68"/>
      <c r="O71" s="68"/>
      <c r="P71" s="69"/>
    </row>
    <row r="72" spans="2:16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ht="15.75" thickBot="1">
      <c r="B73" s="4"/>
      <c r="C73" s="13" t="s">
        <v>12</v>
      </c>
      <c r="D73" s="5"/>
      <c r="E73" s="5"/>
      <c r="F73" s="5"/>
      <c r="G73" s="5"/>
      <c r="H73" s="50" t="s">
        <v>13</v>
      </c>
      <c r="I73" s="50" t="s">
        <v>14</v>
      </c>
      <c r="J73" s="50" t="s">
        <v>15</v>
      </c>
      <c r="K73" s="50" t="s">
        <v>16</v>
      </c>
      <c r="L73" s="50" t="s">
        <v>17</v>
      </c>
      <c r="M73" s="70" t="s">
        <v>18</v>
      </c>
      <c r="N73" s="70"/>
      <c r="O73" s="50" t="s">
        <v>19</v>
      </c>
      <c r="P73" s="50" t="s">
        <v>20</v>
      </c>
    </row>
    <row r="74" spans="2:16">
      <c r="B74" s="4"/>
      <c r="C74" s="15" t="s">
        <v>21</v>
      </c>
      <c r="D74" s="55" t="str">
        <f>IF(D66&lt;&gt;"",D66,"")</f>
        <v>Pasi Valasti</v>
      </c>
      <c r="E74" s="71"/>
      <c r="F74" s="72" t="str">
        <f>IF(I66&lt;&gt;"",I66,"")</f>
        <v>Toni Soine</v>
      </c>
      <c r="G74" s="73"/>
      <c r="H74" s="16">
        <v>-3</v>
      </c>
      <c r="I74" s="17">
        <v>-7</v>
      </c>
      <c r="J74" s="17">
        <v>6</v>
      </c>
      <c r="K74" s="17">
        <v>-3</v>
      </c>
      <c r="L74" s="18"/>
      <c r="M74" s="19">
        <f>IF(ISBLANK(H74),"",COUNTIF(H74:L74,"&gt;=0"))</f>
        <v>1</v>
      </c>
      <c r="N74" s="20">
        <f>IF(ISBLANK(H74),"",IF(LEFT(H74)="-",1,0)+IF(LEFT(I74)="-",1,0)+IF(LEFT(J74)="-",1,0)+IF(LEFT(K74)="-",1,0)+IF(LEFT(L74)="-",1,0))</f>
        <v>3</v>
      </c>
      <c r="O74" s="21" t="str">
        <f>IF(M74=3,1,"")</f>
        <v/>
      </c>
      <c r="P74" s="20">
        <f>IF(N74=3,1,"")</f>
        <v>1</v>
      </c>
    </row>
    <row r="75" spans="2:16">
      <c r="B75" s="4"/>
      <c r="C75" s="22" t="s">
        <v>22</v>
      </c>
      <c r="D75" s="74" t="str">
        <f>IF(D68&lt;&gt;"",D68,"")</f>
        <v>Otto Tennilä</v>
      </c>
      <c r="E75" s="75"/>
      <c r="F75" s="76" t="str">
        <f>IF(I68&lt;&gt;"",I68,"")</f>
        <v>Mika Räsänen</v>
      </c>
      <c r="G75" s="77"/>
      <c r="H75" s="23">
        <v>9</v>
      </c>
      <c r="I75" s="24">
        <v>-8</v>
      </c>
      <c r="J75" s="24">
        <v>-9</v>
      </c>
      <c r="K75" s="24">
        <v>-3</v>
      </c>
      <c r="L75" s="25"/>
      <c r="M75" s="26">
        <f t="shared" ref="M75:M80" si="7">IF(ISBLANK(H75),"",COUNTIF(H75:L75,"&gt;=0"))</f>
        <v>1</v>
      </c>
      <c r="N75" s="27">
        <f t="shared" ref="N75:N79" si="8">IF(ISBLANK(H75),"",IF(LEFT(H75)="-",1,0)+IF(LEFT(I75)="-",1,0)+IF(LEFT(J75)="-",1,0)+IF(LEFT(K75)="-",1,0)+IF(LEFT(L75)="-",1,0))</f>
        <v>3</v>
      </c>
      <c r="O75" s="28" t="str">
        <f t="shared" ref="O75:O80" si="9">IF(M75=3,1,"")</f>
        <v/>
      </c>
      <c r="P75" s="27">
        <f t="shared" ref="P75:P80" si="10">IF(N75=3,1,"")</f>
        <v>1</v>
      </c>
    </row>
    <row r="76" spans="2:16">
      <c r="B76" s="4"/>
      <c r="C76" s="22" t="s">
        <v>23</v>
      </c>
      <c r="D76" s="74" t="str">
        <f>IF(D67&lt;&gt;"",D67,"")</f>
        <v>Miikka O´Connor</v>
      </c>
      <c r="E76" s="75"/>
      <c r="F76" s="76" t="str">
        <f>IF(I67&lt;&gt;"",I67,"")</f>
        <v>Jani Jormanainen</v>
      </c>
      <c r="G76" s="77"/>
      <c r="H76" s="23">
        <v>6</v>
      </c>
      <c r="I76" s="24">
        <v>10</v>
      </c>
      <c r="J76" s="24">
        <v>-5</v>
      </c>
      <c r="K76" s="24">
        <v>9</v>
      </c>
      <c r="L76" s="25"/>
      <c r="M76" s="26">
        <f t="shared" si="7"/>
        <v>3</v>
      </c>
      <c r="N76" s="27">
        <f t="shared" si="8"/>
        <v>1</v>
      </c>
      <c r="O76" s="28">
        <f t="shared" si="9"/>
        <v>1</v>
      </c>
      <c r="P76" s="27" t="str">
        <f t="shared" si="10"/>
        <v/>
      </c>
    </row>
    <row r="77" spans="2:16">
      <c r="B77" s="4"/>
      <c r="C77" s="22" t="s">
        <v>24</v>
      </c>
      <c r="D77" s="74" t="str">
        <f>IF(D66&lt;&gt;"",D66,"")</f>
        <v>Pasi Valasti</v>
      </c>
      <c r="E77" s="75"/>
      <c r="F77" s="76" t="str">
        <f>IF(I68&lt;&gt;"",I68,"")</f>
        <v>Mika Räsänen</v>
      </c>
      <c r="G77" s="77"/>
      <c r="H77" s="23">
        <v>-8</v>
      </c>
      <c r="I77" s="24">
        <v>-14</v>
      </c>
      <c r="J77" s="24">
        <v>-7</v>
      </c>
      <c r="K77" s="24"/>
      <c r="L77" s="25"/>
      <c r="M77" s="26">
        <f t="shared" si="7"/>
        <v>0</v>
      </c>
      <c r="N77" s="27">
        <f t="shared" si="8"/>
        <v>3</v>
      </c>
      <c r="O77" s="28" t="str">
        <f t="shared" si="9"/>
        <v/>
      </c>
      <c r="P77" s="27">
        <f t="shared" si="10"/>
        <v>1</v>
      </c>
    </row>
    <row r="78" spans="2:16">
      <c r="B78" s="4"/>
      <c r="C78" s="22" t="s">
        <v>25</v>
      </c>
      <c r="D78" s="74" t="str">
        <f>IF(D67&lt;&gt;"",D67,"")</f>
        <v>Miikka O´Connor</v>
      </c>
      <c r="E78" s="75"/>
      <c r="F78" s="76" t="str">
        <f>IF(I66&lt;&gt;"",I66,"")</f>
        <v>Toni Soine</v>
      </c>
      <c r="G78" s="77"/>
      <c r="H78" s="23">
        <v>-9</v>
      </c>
      <c r="I78" s="24">
        <v>-6</v>
      </c>
      <c r="J78" s="24">
        <v>-8</v>
      </c>
      <c r="K78" s="24"/>
      <c r="L78" s="25"/>
      <c r="M78" s="26">
        <f t="shared" si="7"/>
        <v>0</v>
      </c>
      <c r="N78" s="27">
        <f t="shared" si="8"/>
        <v>3</v>
      </c>
      <c r="O78" s="28" t="str">
        <f t="shared" si="9"/>
        <v/>
      </c>
      <c r="P78" s="27">
        <f t="shared" si="10"/>
        <v>1</v>
      </c>
    </row>
    <row r="79" spans="2:16">
      <c r="B79" s="4"/>
      <c r="C79" s="22" t="s">
        <v>26</v>
      </c>
      <c r="D79" s="74" t="str">
        <f>IF(D68&lt;&gt;"",D68,"")</f>
        <v>Otto Tennilä</v>
      </c>
      <c r="E79" s="75"/>
      <c r="F79" s="76" t="str">
        <f>IF(I67&lt;&gt;"",I67,"")</f>
        <v>Jani Jormanainen</v>
      </c>
      <c r="G79" s="77"/>
      <c r="H79" s="29"/>
      <c r="I79" s="24"/>
      <c r="J79" s="24"/>
      <c r="K79" s="24"/>
      <c r="L79" s="25"/>
      <c r="M79" s="26" t="str">
        <f t="shared" si="7"/>
        <v/>
      </c>
      <c r="N79" s="27" t="str">
        <f t="shared" si="8"/>
        <v/>
      </c>
      <c r="O79" s="28" t="str">
        <f t="shared" si="9"/>
        <v/>
      </c>
      <c r="P79" s="27" t="str">
        <f t="shared" si="10"/>
        <v/>
      </c>
    </row>
    <row r="80" spans="2:16" ht="15.75" thickBot="1">
      <c r="B80" s="4"/>
      <c r="C80" s="30" t="s">
        <v>27</v>
      </c>
      <c r="D80" s="78" t="str">
        <f>IF(D70&lt;&gt;"",D70 &amp; " / " &amp; D71,"")</f>
        <v/>
      </c>
      <c r="E80" s="79"/>
      <c r="F80" s="80" t="str">
        <f>IF(I70&lt;&gt;"",I70 &amp; " / " &amp; I71,"")</f>
        <v/>
      </c>
      <c r="G80" s="81"/>
      <c r="H80" s="31"/>
      <c r="I80" s="32"/>
      <c r="J80" s="32"/>
      <c r="K80" s="32"/>
      <c r="L80" s="33"/>
      <c r="M80" s="34" t="str">
        <f t="shared" si="7"/>
        <v/>
      </c>
      <c r="N80" s="35" t="str">
        <f>IF(ISBLANK(H80),"",IF(LEFT(H80)="-",1,0)+IF(LEFT(I80)="-",1,0)+IF(LEFT(J80)="-",1,0)+IF(LEFT(K80)="-",1,0)+IF(LEFT(L80)="-",1,0))</f>
        <v/>
      </c>
      <c r="O80" s="36" t="str">
        <f t="shared" si="9"/>
        <v/>
      </c>
      <c r="P80" s="35" t="str">
        <f t="shared" si="10"/>
        <v/>
      </c>
    </row>
    <row r="81" spans="2:16" ht="19.5" thickBot="1">
      <c r="B81" s="4"/>
      <c r="C81" s="37"/>
      <c r="D81" s="37"/>
      <c r="E81" s="37"/>
      <c r="F81" s="37"/>
      <c r="G81" s="37"/>
      <c r="H81" s="38"/>
      <c r="I81" s="38"/>
      <c r="J81" s="39"/>
      <c r="K81" s="82" t="s">
        <v>28</v>
      </c>
      <c r="L81" s="83"/>
      <c r="M81" s="40">
        <f>COUNTIF(M74:M80,"=3")</f>
        <v>1</v>
      </c>
      <c r="N81" s="41">
        <f>COUNTIF(N74:N80,"=3")</f>
        <v>4</v>
      </c>
      <c r="O81" s="42">
        <f>SUM(O74:O80)</f>
        <v>1</v>
      </c>
      <c r="P81" s="43">
        <f>SUM(P74:P80)</f>
        <v>4</v>
      </c>
    </row>
    <row r="82" spans="2:16">
      <c r="B82" s="4"/>
      <c r="C82" s="44" t="s">
        <v>29</v>
      </c>
      <c r="D82" s="37"/>
      <c r="E82" s="37"/>
      <c r="F82" s="37"/>
      <c r="G82" s="37"/>
      <c r="H82" s="37"/>
      <c r="I82" s="37"/>
      <c r="J82" s="37"/>
      <c r="K82" s="37"/>
      <c r="L82" s="37"/>
      <c r="M82" s="5"/>
      <c r="N82" s="5"/>
      <c r="O82" s="5"/>
      <c r="P82" s="5"/>
    </row>
    <row r="83" spans="2:16">
      <c r="B83" s="4"/>
      <c r="C83" s="45" t="s">
        <v>30</v>
      </c>
      <c r="D83" s="45"/>
      <c r="E83" s="46"/>
      <c r="F83" s="45" t="s">
        <v>31</v>
      </c>
      <c r="G83" s="45"/>
      <c r="H83" s="45" t="s">
        <v>32</v>
      </c>
      <c r="I83" s="44"/>
      <c r="J83" s="44"/>
      <c r="L83" s="84" t="s">
        <v>33</v>
      </c>
      <c r="M83" s="84"/>
      <c r="N83" s="84"/>
      <c r="O83" s="84"/>
      <c r="P83" s="84"/>
    </row>
    <row r="84" spans="2:16" ht="21.75" thickBot="1">
      <c r="B84" s="4"/>
      <c r="C84" s="85" t="s">
        <v>34</v>
      </c>
      <c r="D84" s="85"/>
      <c r="E84" s="85"/>
      <c r="F84" s="85" t="s">
        <v>34</v>
      </c>
      <c r="G84" s="85"/>
      <c r="H84" s="85" t="s">
        <v>34</v>
      </c>
      <c r="I84" s="85"/>
      <c r="J84" s="85"/>
      <c r="K84" s="85"/>
      <c r="L84" s="86" t="s">
        <v>46</v>
      </c>
      <c r="M84" s="86"/>
      <c r="N84" s="86"/>
      <c r="O84" s="86"/>
      <c r="P84" s="86"/>
    </row>
    <row r="85" spans="2:16">
      <c r="B85" s="47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</row>
    <row r="87" spans="2:16">
      <c r="C87" t="s">
        <v>35</v>
      </c>
    </row>
    <row r="91" spans="2:16" ht="15.75" thickBo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>
      <c r="B92" s="4"/>
      <c r="C92" s="5"/>
      <c r="D92" s="5"/>
      <c r="E92" s="6" t="s">
        <v>0</v>
      </c>
      <c r="F92" s="5"/>
      <c r="G92" s="5"/>
      <c r="H92" s="5"/>
      <c r="I92" s="53" t="s">
        <v>1</v>
      </c>
      <c r="J92" s="54"/>
      <c r="K92" s="55"/>
      <c r="L92" s="56">
        <v>43211</v>
      </c>
      <c r="M92" s="56"/>
      <c r="N92" s="56"/>
      <c r="O92" s="56"/>
      <c r="P92" s="57"/>
    </row>
    <row r="93" spans="2:16" ht="16.5" thickBot="1">
      <c r="B93" s="4"/>
      <c r="C93" s="5"/>
      <c r="D93" s="5"/>
      <c r="E93" s="8" t="s">
        <v>2</v>
      </c>
      <c r="F93" s="5"/>
      <c r="G93" s="5"/>
      <c r="H93" s="5"/>
      <c r="I93" s="58" t="s">
        <v>3</v>
      </c>
      <c r="J93" s="59"/>
      <c r="K93" s="60"/>
      <c r="L93" s="61" t="s">
        <v>57</v>
      </c>
      <c r="M93" s="61"/>
      <c r="N93" s="61"/>
      <c r="O93" s="61"/>
      <c r="P93" s="62"/>
    </row>
    <row r="94" spans="2:16" ht="15.75" thickBot="1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2:16">
      <c r="B95" s="4"/>
      <c r="C95" s="9" t="s">
        <v>4</v>
      </c>
      <c r="D95" s="63" t="s">
        <v>39</v>
      </c>
      <c r="E95" s="63"/>
      <c r="F95" s="64"/>
      <c r="G95" s="5"/>
      <c r="H95" s="9" t="s">
        <v>4</v>
      </c>
      <c r="I95" s="63" t="s">
        <v>47</v>
      </c>
      <c r="J95" s="63"/>
      <c r="K95" s="63"/>
      <c r="L95" s="63"/>
      <c r="M95" s="63"/>
      <c r="N95" s="63"/>
      <c r="O95" s="63"/>
      <c r="P95" s="64"/>
    </row>
    <row r="96" spans="2:16">
      <c r="B96" s="4"/>
      <c r="C96" s="10" t="s">
        <v>5</v>
      </c>
      <c r="D96" s="51" t="s">
        <v>44</v>
      </c>
      <c r="E96" s="51"/>
      <c r="F96" s="52"/>
      <c r="G96" s="5"/>
      <c r="H96" s="10" t="s">
        <v>6</v>
      </c>
      <c r="I96" s="51" t="s">
        <v>53</v>
      </c>
      <c r="J96" s="51"/>
      <c r="K96" s="51"/>
      <c r="L96" s="51"/>
      <c r="M96" s="51"/>
      <c r="N96" s="51"/>
      <c r="O96" s="51"/>
      <c r="P96" s="52"/>
    </row>
    <row r="97" spans="2:16">
      <c r="B97" s="4"/>
      <c r="C97" s="10" t="s">
        <v>7</v>
      </c>
      <c r="D97" s="51" t="s">
        <v>43</v>
      </c>
      <c r="E97" s="51"/>
      <c r="F97" s="52"/>
      <c r="G97" s="5"/>
      <c r="H97" s="10" t="s">
        <v>8</v>
      </c>
      <c r="I97" s="51" t="s">
        <v>51</v>
      </c>
      <c r="J97" s="51"/>
      <c r="K97" s="51"/>
      <c r="L97" s="51"/>
      <c r="M97" s="51"/>
      <c r="N97" s="51"/>
      <c r="O97" s="51"/>
      <c r="P97" s="52"/>
    </row>
    <row r="98" spans="2:16">
      <c r="B98" s="4"/>
      <c r="C98" s="10" t="s">
        <v>9</v>
      </c>
      <c r="D98" s="51" t="s">
        <v>45</v>
      </c>
      <c r="E98" s="51"/>
      <c r="F98" s="52"/>
      <c r="G98" s="5"/>
      <c r="H98" s="10" t="s">
        <v>10</v>
      </c>
      <c r="I98" s="51" t="s">
        <v>52</v>
      </c>
      <c r="J98" s="51"/>
      <c r="K98" s="51"/>
      <c r="L98" s="51"/>
      <c r="M98" s="51"/>
      <c r="N98" s="51"/>
      <c r="O98" s="51"/>
      <c r="P98" s="52"/>
    </row>
    <row r="99" spans="2:16">
      <c r="B99" s="4"/>
      <c r="C99" s="65" t="s">
        <v>11</v>
      </c>
      <c r="D99" s="66"/>
      <c r="E99" s="66"/>
      <c r="F99" s="67"/>
      <c r="G99" s="5"/>
      <c r="H99" s="65" t="s">
        <v>11</v>
      </c>
      <c r="I99" s="66"/>
      <c r="J99" s="66"/>
      <c r="K99" s="66"/>
      <c r="L99" s="66"/>
      <c r="M99" s="66"/>
      <c r="N99" s="66"/>
      <c r="O99" s="66"/>
      <c r="P99" s="67"/>
    </row>
    <row r="100" spans="2:16">
      <c r="B100" s="4"/>
      <c r="C100" s="11"/>
      <c r="D100" s="51"/>
      <c r="E100" s="51"/>
      <c r="F100" s="52"/>
      <c r="G100" s="5"/>
      <c r="H100" s="11"/>
      <c r="I100" s="51"/>
      <c r="J100" s="51"/>
      <c r="K100" s="51"/>
      <c r="L100" s="51"/>
      <c r="M100" s="51"/>
      <c r="N100" s="51"/>
      <c r="O100" s="51"/>
      <c r="P100" s="52"/>
    </row>
    <row r="101" spans="2:16" ht="15.75" thickBot="1">
      <c r="B101" s="4"/>
      <c r="C101" s="12"/>
      <c r="D101" s="68"/>
      <c r="E101" s="68"/>
      <c r="F101" s="69"/>
      <c r="G101" s="5"/>
      <c r="H101" s="12"/>
      <c r="I101" s="68"/>
      <c r="J101" s="68"/>
      <c r="K101" s="68"/>
      <c r="L101" s="68"/>
      <c r="M101" s="68"/>
      <c r="N101" s="68"/>
      <c r="O101" s="68"/>
      <c r="P101" s="69"/>
    </row>
    <row r="102" spans="2:16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2:16" ht="15.75" thickBot="1">
      <c r="B103" s="4"/>
      <c r="C103" s="13" t="s">
        <v>12</v>
      </c>
      <c r="D103" s="5"/>
      <c r="E103" s="5"/>
      <c r="F103" s="5"/>
      <c r="G103" s="5"/>
      <c r="H103" s="50" t="s">
        <v>13</v>
      </c>
      <c r="I103" s="50" t="s">
        <v>14</v>
      </c>
      <c r="J103" s="50" t="s">
        <v>15</v>
      </c>
      <c r="K103" s="50" t="s">
        <v>16</v>
      </c>
      <c r="L103" s="50" t="s">
        <v>17</v>
      </c>
      <c r="M103" s="70" t="s">
        <v>18</v>
      </c>
      <c r="N103" s="70"/>
      <c r="O103" s="50" t="s">
        <v>19</v>
      </c>
      <c r="P103" s="50" t="s">
        <v>20</v>
      </c>
    </row>
    <row r="104" spans="2:16">
      <c r="B104" s="4"/>
      <c r="C104" s="15" t="s">
        <v>21</v>
      </c>
      <c r="D104" s="55" t="str">
        <f>IF(D96&lt;&gt;"",D96,"")</f>
        <v>Aki Kontala</v>
      </c>
      <c r="E104" s="71"/>
      <c r="F104" s="72" t="str">
        <f>IF(I96&lt;&gt;"",I96,"")</f>
        <v>Peiman Moradabbasi</v>
      </c>
      <c r="G104" s="73"/>
      <c r="H104" s="16">
        <v>-5</v>
      </c>
      <c r="I104" s="17">
        <v>10</v>
      </c>
      <c r="J104" s="17">
        <v>9</v>
      </c>
      <c r="K104" s="17">
        <v>9</v>
      </c>
      <c r="L104" s="18"/>
      <c r="M104" s="19">
        <f>IF(ISBLANK(H104),"",COUNTIF(H104:L104,"&gt;=0"))</f>
        <v>3</v>
      </c>
      <c r="N104" s="20">
        <f>IF(ISBLANK(H104),"",IF(LEFT(H104)="-",1,0)+IF(LEFT(I104)="-",1,0)+IF(LEFT(J104)="-",1,0)+IF(LEFT(K104)="-",1,0)+IF(LEFT(L104)="-",1,0))</f>
        <v>1</v>
      </c>
      <c r="O104" s="21">
        <f>IF(M104=3,1,"")</f>
        <v>1</v>
      </c>
      <c r="P104" s="20" t="str">
        <f>IF(N104=3,1,"")</f>
        <v/>
      </c>
    </row>
    <row r="105" spans="2:16">
      <c r="B105" s="4"/>
      <c r="C105" s="22" t="s">
        <v>22</v>
      </c>
      <c r="D105" s="74" t="str">
        <f>IF(D98&lt;&gt;"",D98,"")</f>
        <v>Aleksei Pashin</v>
      </c>
      <c r="E105" s="75"/>
      <c r="F105" s="76" t="str">
        <f>IF(I98&lt;&gt;"",I98,"")</f>
        <v>Pedram Moradabbasi</v>
      </c>
      <c r="G105" s="77"/>
      <c r="H105" s="23">
        <v>7</v>
      </c>
      <c r="I105" s="24">
        <v>10</v>
      </c>
      <c r="J105" s="24">
        <v>6</v>
      </c>
      <c r="K105" s="24"/>
      <c r="L105" s="25"/>
      <c r="M105" s="26">
        <f t="shared" ref="M105:M110" si="11">IF(ISBLANK(H105),"",COUNTIF(H105:L105,"&gt;=0"))</f>
        <v>3</v>
      </c>
      <c r="N105" s="27">
        <f t="shared" ref="N105:N109" si="12">IF(ISBLANK(H105),"",IF(LEFT(H105)="-",1,0)+IF(LEFT(I105)="-",1,0)+IF(LEFT(J105)="-",1,0)+IF(LEFT(K105)="-",1,0)+IF(LEFT(L105)="-",1,0))</f>
        <v>0</v>
      </c>
      <c r="O105" s="28">
        <f t="shared" ref="O105:O110" si="13">IF(M105=3,1,"")</f>
        <v>1</v>
      </c>
      <c r="P105" s="27" t="str">
        <f t="shared" ref="P105:P110" si="14">IF(N105=3,1,"")</f>
        <v/>
      </c>
    </row>
    <row r="106" spans="2:16">
      <c r="B106" s="4"/>
      <c r="C106" s="22" t="s">
        <v>23</v>
      </c>
      <c r="D106" s="74" t="str">
        <f>IF(D97&lt;&gt;"",D97,"")</f>
        <v>Manu Karjalainen</v>
      </c>
      <c r="E106" s="75"/>
      <c r="F106" s="76" t="str">
        <f>IF(I97&lt;&gt;"",I97,"")</f>
        <v>Vladimir Bril</v>
      </c>
      <c r="G106" s="77"/>
      <c r="H106" s="23">
        <v>4</v>
      </c>
      <c r="I106" s="24">
        <v>-8</v>
      </c>
      <c r="J106" s="24">
        <v>-10</v>
      </c>
      <c r="K106" s="24">
        <v>-9</v>
      </c>
      <c r="L106" s="25"/>
      <c r="M106" s="26">
        <f t="shared" si="11"/>
        <v>1</v>
      </c>
      <c r="N106" s="27">
        <f t="shared" si="12"/>
        <v>3</v>
      </c>
      <c r="O106" s="28" t="str">
        <f t="shared" si="13"/>
        <v/>
      </c>
      <c r="P106" s="27">
        <f t="shared" si="14"/>
        <v>1</v>
      </c>
    </row>
    <row r="107" spans="2:16">
      <c r="B107" s="4"/>
      <c r="C107" s="22" t="s">
        <v>24</v>
      </c>
      <c r="D107" s="74" t="str">
        <f>IF(D96&lt;&gt;"",D96,"")</f>
        <v>Aki Kontala</v>
      </c>
      <c r="E107" s="75"/>
      <c r="F107" s="76" t="str">
        <f>IF(I98&lt;&gt;"",I98,"")</f>
        <v>Pedram Moradabbasi</v>
      </c>
      <c r="G107" s="77"/>
      <c r="H107" s="23">
        <v>3</v>
      </c>
      <c r="I107" s="24">
        <v>5</v>
      </c>
      <c r="J107" s="24">
        <v>8</v>
      </c>
      <c r="K107" s="24"/>
      <c r="L107" s="25"/>
      <c r="M107" s="26">
        <f t="shared" si="11"/>
        <v>3</v>
      </c>
      <c r="N107" s="27">
        <f t="shared" si="12"/>
        <v>0</v>
      </c>
      <c r="O107" s="28">
        <f t="shared" si="13"/>
        <v>1</v>
      </c>
      <c r="P107" s="27" t="str">
        <f t="shared" si="14"/>
        <v/>
      </c>
    </row>
    <row r="108" spans="2:16">
      <c r="B108" s="4"/>
      <c r="C108" s="22" t="s">
        <v>25</v>
      </c>
      <c r="D108" s="74" t="str">
        <f>IF(D97&lt;&gt;"",D97,"")</f>
        <v>Manu Karjalainen</v>
      </c>
      <c r="E108" s="75"/>
      <c r="F108" s="76" t="str">
        <f>IF(I96&lt;&gt;"",I96,"")</f>
        <v>Peiman Moradabbasi</v>
      </c>
      <c r="G108" s="77"/>
      <c r="H108" s="23">
        <v>9</v>
      </c>
      <c r="I108" s="24">
        <v>9</v>
      </c>
      <c r="J108" s="24">
        <v>-10</v>
      </c>
      <c r="K108" s="24">
        <v>-3</v>
      </c>
      <c r="L108" s="25">
        <v>-5</v>
      </c>
      <c r="M108" s="26">
        <f t="shared" si="11"/>
        <v>2</v>
      </c>
      <c r="N108" s="27">
        <f t="shared" si="12"/>
        <v>3</v>
      </c>
      <c r="O108" s="28" t="str">
        <f t="shared" si="13"/>
        <v/>
      </c>
      <c r="P108" s="27">
        <f t="shared" si="14"/>
        <v>1</v>
      </c>
    </row>
    <row r="109" spans="2:16">
      <c r="B109" s="4"/>
      <c r="C109" s="22" t="s">
        <v>26</v>
      </c>
      <c r="D109" s="74" t="str">
        <f>IF(D98&lt;&gt;"",D98,"")</f>
        <v>Aleksei Pashin</v>
      </c>
      <c r="E109" s="75"/>
      <c r="F109" s="76" t="str">
        <f>IF(I97&lt;&gt;"",I97,"")</f>
        <v>Vladimir Bril</v>
      </c>
      <c r="G109" s="77"/>
      <c r="H109" s="29">
        <v>-4</v>
      </c>
      <c r="I109" s="24">
        <v>-5</v>
      </c>
      <c r="J109" s="24">
        <v>10</v>
      </c>
      <c r="K109" s="24">
        <v>4</v>
      </c>
      <c r="L109" s="25">
        <v>8</v>
      </c>
      <c r="M109" s="26">
        <f t="shared" si="11"/>
        <v>3</v>
      </c>
      <c r="N109" s="27">
        <f t="shared" si="12"/>
        <v>2</v>
      </c>
      <c r="O109" s="28">
        <f t="shared" si="13"/>
        <v>1</v>
      </c>
      <c r="P109" s="27" t="str">
        <f t="shared" si="14"/>
        <v/>
      </c>
    </row>
    <row r="110" spans="2:16" ht="15.75" thickBot="1">
      <c r="B110" s="4"/>
      <c r="C110" s="30" t="s">
        <v>27</v>
      </c>
      <c r="D110" s="78" t="str">
        <f>IF(D100&lt;&gt;"",D100 &amp; " / " &amp; D101,"")</f>
        <v/>
      </c>
      <c r="E110" s="79"/>
      <c r="F110" s="80" t="str">
        <f>IF(I100&lt;&gt;"",I100 &amp; " / " &amp; I101,"")</f>
        <v/>
      </c>
      <c r="G110" s="81"/>
      <c r="H110" s="31"/>
      <c r="I110" s="32"/>
      <c r="J110" s="32"/>
      <c r="K110" s="32"/>
      <c r="L110" s="33"/>
      <c r="M110" s="34" t="str">
        <f t="shared" si="11"/>
        <v/>
      </c>
      <c r="N110" s="35" t="str">
        <f>IF(ISBLANK(H110),"",IF(LEFT(H110)="-",1,0)+IF(LEFT(I110)="-",1,0)+IF(LEFT(J110)="-",1,0)+IF(LEFT(K110)="-",1,0)+IF(LEFT(L110)="-",1,0))</f>
        <v/>
      </c>
      <c r="O110" s="36" t="str">
        <f t="shared" si="13"/>
        <v/>
      </c>
      <c r="P110" s="35" t="str">
        <f t="shared" si="14"/>
        <v/>
      </c>
    </row>
    <row r="111" spans="2:16" ht="19.5" thickBot="1">
      <c r="B111" s="4"/>
      <c r="C111" s="37"/>
      <c r="D111" s="37"/>
      <c r="E111" s="37"/>
      <c r="F111" s="37"/>
      <c r="G111" s="37"/>
      <c r="H111" s="38"/>
      <c r="I111" s="38"/>
      <c r="J111" s="39"/>
      <c r="K111" s="82" t="s">
        <v>28</v>
      </c>
      <c r="L111" s="83"/>
      <c r="M111" s="40">
        <f>COUNTIF(M104:M110,"=3")</f>
        <v>4</v>
      </c>
      <c r="N111" s="41">
        <f>COUNTIF(N104:N110,"=3")</f>
        <v>2</v>
      </c>
      <c r="O111" s="42">
        <f>SUM(O104:O110)</f>
        <v>4</v>
      </c>
      <c r="P111" s="43">
        <f>SUM(P104:P110)</f>
        <v>2</v>
      </c>
    </row>
    <row r="112" spans="2:16">
      <c r="B112" s="4"/>
      <c r="C112" s="44" t="s">
        <v>29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5"/>
      <c r="N112" s="5"/>
      <c r="O112" s="5"/>
      <c r="P112" s="5"/>
    </row>
    <row r="113" spans="2:16">
      <c r="B113" s="4"/>
      <c r="C113" s="45" t="s">
        <v>30</v>
      </c>
      <c r="D113" s="45"/>
      <c r="E113" s="46"/>
      <c r="F113" s="45" t="s">
        <v>31</v>
      </c>
      <c r="G113" s="45"/>
      <c r="H113" s="45" t="s">
        <v>32</v>
      </c>
      <c r="I113" s="44"/>
      <c r="J113" s="44"/>
      <c r="L113" s="84" t="s">
        <v>33</v>
      </c>
      <c r="M113" s="84"/>
      <c r="N113" s="84"/>
      <c r="O113" s="84"/>
      <c r="P113" s="84"/>
    </row>
    <row r="114" spans="2:16" ht="21.75" thickBot="1">
      <c r="B114" s="4"/>
      <c r="C114" s="85" t="s">
        <v>34</v>
      </c>
      <c r="D114" s="85"/>
      <c r="E114" s="85"/>
      <c r="F114" s="85" t="s">
        <v>34</v>
      </c>
      <c r="G114" s="85"/>
      <c r="H114" s="85" t="s">
        <v>34</v>
      </c>
      <c r="I114" s="85"/>
      <c r="J114" s="85"/>
      <c r="K114" s="85"/>
      <c r="L114" s="86" t="str">
        <f>IF(O111=5,D95,IF(P111=5,I95,IF(O111=4,IF(P111=3,D95,""),IF(P111=4,IF(O111=3,I95,""),""))))</f>
        <v/>
      </c>
      <c r="M114" s="86"/>
      <c r="N114" s="86"/>
      <c r="O114" s="86"/>
      <c r="P114" s="86"/>
    </row>
    <row r="115" spans="2:16"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</row>
    <row r="117" spans="2:16">
      <c r="C117" t="s">
        <v>35</v>
      </c>
    </row>
  </sheetData>
  <mergeCells count="156">
    <mergeCell ref="L113:P113"/>
    <mergeCell ref="C114:E114"/>
    <mergeCell ref="F114:G114"/>
    <mergeCell ref="H114:K114"/>
    <mergeCell ref="L114:P114"/>
    <mergeCell ref="D109:E109"/>
    <mergeCell ref="F109:G109"/>
    <mergeCell ref="D110:E110"/>
    <mergeCell ref="F110:G110"/>
    <mergeCell ref="K111:L111"/>
    <mergeCell ref="D106:E106"/>
    <mergeCell ref="F106:G106"/>
    <mergeCell ref="D107:E107"/>
    <mergeCell ref="F107:G107"/>
    <mergeCell ref="D108:E108"/>
    <mergeCell ref="F108:G108"/>
    <mergeCell ref="M103:N103"/>
    <mergeCell ref="D104:E104"/>
    <mergeCell ref="F104:G104"/>
    <mergeCell ref="D105:E105"/>
    <mergeCell ref="F105:G105"/>
    <mergeCell ref="C99:F99"/>
    <mergeCell ref="H99:P99"/>
    <mergeCell ref="D100:F100"/>
    <mergeCell ref="I100:P100"/>
    <mergeCell ref="D101:F101"/>
    <mergeCell ref="I101:P101"/>
    <mergeCell ref="D96:F96"/>
    <mergeCell ref="I96:P96"/>
    <mergeCell ref="D97:F97"/>
    <mergeCell ref="I97:P97"/>
    <mergeCell ref="D98:F98"/>
    <mergeCell ref="I98:P98"/>
    <mergeCell ref="I92:K92"/>
    <mergeCell ref="L92:P92"/>
    <mergeCell ref="I93:K93"/>
    <mergeCell ref="L93:P93"/>
    <mergeCell ref="D95:F95"/>
    <mergeCell ref="I95:P95"/>
    <mergeCell ref="L83:P83"/>
    <mergeCell ref="C84:E84"/>
    <mergeCell ref="F84:G84"/>
    <mergeCell ref="H84:K84"/>
    <mergeCell ref="L84:P84"/>
    <mergeCell ref="D79:E79"/>
    <mergeCell ref="F79:G79"/>
    <mergeCell ref="D80:E80"/>
    <mergeCell ref="F80:G80"/>
    <mergeCell ref="K81:L81"/>
    <mergeCell ref="D76:E76"/>
    <mergeCell ref="F76:G76"/>
    <mergeCell ref="D77:E77"/>
    <mergeCell ref="F77:G77"/>
    <mergeCell ref="D78:E78"/>
    <mergeCell ref="F78:G78"/>
    <mergeCell ref="M73:N73"/>
    <mergeCell ref="D74:E74"/>
    <mergeCell ref="F74:G74"/>
    <mergeCell ref="D75:E75"/>
    <mergeCell ref="F75:G75"/>
    <mergeCell ref="C69:F69"/>
    <mergeCell ref="H69:P69"/>
    <mergeCell ref="D70:F70"/>
    <mergeCell ref="I70:P70"/>
    <mergeCell ref="D71:F71"/>
    <mergeCell ref="I71:P71"/>
    <mergeCell ref="D66:F66"/>
    <mergeCell ref="I66:P66"/>
    <mergeCell ref="D67:F67"/>
    <mergeCell ref="I67:P67"/>
    <mergeCell ref="D68:F68"/>
    <mergeCell ref="I68:P68"/>
    <mergeCell ref="I62:K62"/>
    <mergeCell ref="L62:P62"/>
    <mergeCell ref="I63:K63"/>
    <mergeCell ref="L63:P63"/>
    <mergeCell ref="D65:F65"/>
    <mergeCell ref="I65:P65"/>
    <mergeCell ref="L53:P53"/>
    <mergeCell ref="C54:E54"/>
    <mergeCell ref="F54:G54"/>
    <mergeCell ref="H54:K54"/>
    <mergeCell ref="L54:P54"/>
    <mergeCell ref="D49:E49"/>
    <mergeCell ref="F49:G49"/>
    <mergeCell ref="D50:E50"/>
    <mergeCell ref="F50:G50"/>
    <mergeCell ref="K51:L51"/>
    <mergeCell ref="D46:E46"/>
    <mergeCell ref="F46:G46"/>
    <mergeCell ref="D47:E47"/>
    <mergeCell ref="F47:G47"/>
    <mergeCell ref="D48:E48"/>
    <mergeCell ref="F48:G48"/>
    <mergeCell ref="M43:N43"/>
    <mergeCell ref="D44:E44"/>
    <mergeCell ref="F44:G44"/>
    <mergeCell ref="D45:E45"/>
    <mergeCell ref="F45:G45"/>
    <mergeCell ref="C39:F39"/>
    <mergeCell ref="H39:P39"/>
    <mergeCell ref="D40:F40"/>
    <mergeCell ref="I40:P40"/>
    <mergeCell ref="D41:F41"/>
    <mergeCell ref="I41:P41"/>
    <mergeCell ref="D36:F36"/>
    <mergeCell ref="I36:P36"/>
    <mergeCell ref="D37:F37"/>
    <mergeCell ref="I37:P37"/>
    <mergeCell ref="D38:F38"/>
    <mergeCell ref="I38:P38"/>
    <mergeCell ref="I32:K32"/>
    <mergeCell ref="L32:P32"/>
    <mergeCell ref="I33:K33"/>
    <mergeCell ref="L33:P33"/>
    <mergeCell ref="D35:F35"/>
    <mergeCell ref="I35:P35"/>
    <mergeCell ref="D21:E21"/>
    <mergeCell ref="F21:G21"/>
    <mergeCell ref="K22:L22"/>
    <mergeCell ref="L24:P24"/>
    <mergeCell ref="C25:E25"/>
    <mergeCell ref="F25:G25"/>
    <mergeCell ref="H25:K25"/>
    <mergeCell ref="L25:P25"/>
    <mergeCell ref="D18:E18"/>
    <mergeCell ref="F18:G18"/>
    <mergeCell ref="D19:E19"/>
    <mergeCell ref="F19:G19"/>
    <mergeCell ref="D20:E20"/>
    <mergeCell ref="F20:G20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7:F7"/>
    <mergeCell ref="I7:P7"/>
    <mergeCell ref="D8:F8"/>
    <mergeCell ref="I8:P8"/>
    <mergeCell ref="D9:F9"/>
    <mergeCell ref="I9:P9"/>
    <mergeCell ref="I3:K3"/>
    <mergeCell ref="L3:P3"/>
    <mergeCell ref="I4:K4"/>
    <mergeCell ref="L4:P4"/>
    <mergeCell ref="D6:F6"/>
    <mergeCell ref="I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Esko</cp:lastModifiedBy>
  <dcterms:created xsi:type="dcterms:W3CDTF">2016-10-05T09:04:49Z</dcterms:created>
  <dcterms:modified xsi:type="dcterms:W3CDTF">2018-04-21T16:25:29Z</dcterms:modified>
</cp:coreProperties>
</file>