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MK GP-finaali kevät 2015" sheetId="1" r:id="rId1"/>
    <sheet name="M14 GP-finaali kevät 2015" sheetId="2" r:id="rId2"/>
    <sheet name="__VBA__0" sheetId="3" r:id="rId3"/>
    <sheet name="__VBA__1" sheetId="4" r:id="rId4"/>
  </sheets>
  <definedNames>
    <definedName name="_xlnm.Print_Area" localSheetId="0">'MK GP-finaali kevät 2015'!$A$1:$Q$1</definedName>
    <definedName name="_Order1">255</definedName>
    <definedName name="Excel_BuiltIn_Print_Area" localSheetId="0">'MK GP-finaali kevät 2015'!#REF!</definedName>
  </definedNames>
  <calcPr fullCalcOnLoad="1"/>
</workbook>
</file>

<file path=xl/sharedStrings.xml><?xml version="1.0" encoding="utf-8"?>
<sst xmlns="http://schemas.openxmlformats.org/spreadsheetml/2006/main" count="222" uniqueCount="127">
  <si>
    <t>GP-lopputurnaus</t>
  </si>
  <si>
    <t>Luokka:</t>
  </si>
  <si>
    <t>MK-GP fin</t>
  </si>
  <si>
    <t>Lohko:</t>
  </si>
  <si>
    <t>A</t>
  </si>
  <si>
    <t>SPTL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</si>
  <si>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</si>
  <si>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</si>
  <si>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</si>
  <si>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</si>
  <si>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</si>
  <si>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</si>
  <si>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</si>
  <si>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</si>
  <si>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</si>
  <si>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</si>
  <si>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</si>
  <si>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</si>
  <si>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</si>
  <si>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</si>
  <si>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</si>
  <si>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Pasi Valasti</t>
  </si>
  <si>
    <t>PT 75</t>
  </si>
  <si>
    <t>Jani Jormanainen</t>
  </si>
  <si>
    <t>PT Espoo</t>
  </si>
  <si>
    <t>Miikka O'Connor</t>
  </si>
  <si>
    <t>Wega</t>
  </si>
  <si>
    <t>Jussi Mäkelä</t>
  </si>
  <si>
    <t>TIP-70</t>
  </si>
  <si>
    <t xml:space="preserve">Kirjoita vain erien jäännöspisteet( esim. 11-7  = 7 tai  6-11 = -6 ). Jos -0 (miinus nolla), anna etupilkku. 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</si>
  <si>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</si>
  <si>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</si>
  <si>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</si>
  <si>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</si>
  <si>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</si>
  <si>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</si>
  <si>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</si>
  <si>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</si>
  <si>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</si>
  <si>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</si>
  <si>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</si>
  <si>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</si>
  <si>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</si>
  <si>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</si>
  <si>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B</t>
  </si>
  <si>
    <t>Roope Kantola</t>
  </si>
  <si>
    <t>TuKa</t>
  </si>
  <si>
    <t>Toni Soine</t>
  </si>
  <si>
    <t>Riku Autio</t>
  </si>
  <si>
    <t>KoKa</t>
  </si>
  <si>
    <t>Veikka Flemming</t>
  </si>
  <si>
    <t xml:space="preserve">SIJOITUSPELIT GP-LOPPUTURNAUS </t>
  </si>
  <si>
    <t>LOPULLINEN JÄRJESTYS</t>
  </si>
  <si>
    <t>A1</t>
  </si>
  <si>
    <t>B2</t>
  </si>
  <si>
    <t>A2</t>
  </si>
  <si>
    <t>B1</t>
  </si>
  <si>
    <t>A3</t>
  </si>
  <si>
    <t>B4</t>
  </si>
  <si>
    <t>A4</t>
  </si>
  <si>
    <t>B3</t>
  </si>
  <si>
    <t>Sijoitusperusteet kilpailuun löytyy sääntökirjasta, pykälä 7.5.2</t>
  </si>
  <si>
    <t>Varapelaajat kilpailuun (tässä järjestyksessä):</t>
  </si>
  <si>
    <t>Aleksi Mustonen, TIP-70</t>
  </si>
  <si>
    <t>Chau Dinh Huy, PT Espoo</t>
  </si>
  <si>
    <t>GP-finaali</t>
  </si>
  <si>
    <t>M14 GP</t>
  </si>
  <si>
    <t>Ruskeasuo, 16.5.2015 klo 11.00</t>
  </si>
  <si>
    <t>RN</t>
  </si>
  <si>
    <t>Pooli A</t>
  </si>
  <si>
    <t>Voitot</t>
  </si>
  <si>
    <t>Pisteet</t>
  </si>
  <si>
    <t>1928</t>
  </si>
  <si>
    <t>Rolands Jansons</t>
  </si>
  <si>
    <t>MBF</t>
  </si>
  <si>
    <t>1885</t>
  </si>
  <si>
    <t>Matias Ojala</t>
  </si>
  <si>
    <t>TuPy</t>
  </si>
  <si>
    <t>1940</t>
  </si>
  <si>
    <t>Arttu Pihkala</t>
  </si>
  <si>
    <t>1853</t>
  </si>
  <si>
    <t>Veeti Valasti</t>
  </si>
  <si>
    <t>5</t>
  </si>
  <si>
    <t>1870</t>
  </si>
  <si>
    <t>Tatu Pitkänen</t>
  </si>
  <si>
    <t>6</t>
  </si>
  <si>
    <t>1570</t>
  </si>
  <si>
    <t>Daniel Nguyen</t>
  </si>
  <si>
    <t>7</t>
  </si>
  <si>
    <t>1389</t>
  </si>
  <si>
    <t>Sam Khosravi</t>
  </si>
  <si>
    <t>8</t>
  </si>
  <si>
    <t>1932</t>
  </si>
  <si>
    <t>Sofie Eriksson</t>
  </si>
  <si>
    <t>ParPi</t>
  </si>
  <si>
    <t>Tuomarointimäärät per pelaaja</t>
  </si>
  <si>
    <t>1. erä</t>
  </si>
  <si>
    <t>2. erä</t>
  </si>
  <si>
    <t>3. erä</t>
  </si>
  <si>
    <t>4. erä</t>
  </si>
  <si>
    <t>5. erä</t>
  </si>
  <si>
    <t>Ottelu</t>
  </si>
  <si>
    <t>Tuomari</t>
  </si>
  <si>
    <t>2-8</t>
  </si>
  <si>
    <t>3-5</t>
  </si>
  <si>
    <t>Sijoitusperuste poolissa on M14 luokan GP-pisteet</t>
  </si>
  <si>
    <t>6-7</t>
  </si>
  <si>
    <t>Varapelaaja kilpailuun on Miro Seitz, KoKa</t>
  </si>
  <si>
    <t>1-5</t>
  </si>
  <si>
    <t>4-8</t>
  </si>
  <si>
    <t>3-7</t>
  </si>
  <si>
    <t>2-6</t>
  </si>
  <si>
    <t>1-6</t>
  </si>
  <si>
    <t>3-8</t>
  </si>
  <si>
    <t>5-7</t>
  </si>
  <si>
    <t>1-7</t>
  </si>
  <si>
    <t>5-8</t>
  </si>
  <si>
    <t>4-6</t>
  </si>
  <si>
    <t>1-8</t>
  </si>
  <si>
    <t>2-7</t>
  </si>
  <si>
    <t>3-6</t>
  </si>
  <si>
    <t>4-5</t>
  </si>
  <si>
    <t>4-7</t>
  </si>
  <si>
    <t>2-5</t>
  </si>
  <si>
    <t>6-8</t>
  </si>
  <si>
    <t>5-6</t>
  </si>
  <si>
    <t>7-8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</si>
</sst>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_)"/>
    <numFmt numFmtId="166" formatCode="_-* #,##0.00\ _m_k_-;\-* #,##0.00\ _m_k_-;_-* \-??\ _m_k_-;_-@_-"/>
    <numFmt numFmtId="167" formatCode="D\.M\.YYYY"/>
    <numFmt numFmtId="168" formatCode="HH:MM"/>
    <numFmt numFmtId="169" formatCode="@"/>
    <numFmt numFmtId="170" formatCode="0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SWISS"/>
      <family val="2"/>
    </font>
    <font>
      <sz val="12"/>
      <color indexed="8"/>
      <name val="SWISS"/>
      <family val="2"/>
    </font>
    <font>
      <b/>
      <sz val="12"/>
      <color indexed="8"/>
      <name val="SWISS"/>
      <family val="2"/>
    </font>
    <font>
      <b/>
      <sz val="12"/>
      <name val="SWISS"/>
      <family val="2"/>
    </font>
    <font>
      <b/>
      <sz val="12"/>
      <name val="Arial"/>
      <family val="2"/>
    </font>
    <font>
      <sz val="10"/>
      <color indexed="8"/>
      <name val="SWISS"/>
      <family val="2"/>
    </font>
    <font>
      <sz val="8"/>
      <color indexed="8"/>
      <name val="SWISS"/>
      <family val="2"/>
    </font>
    <font>
      <sz val="10"/>
      <name val="SWISS"/>
      <family val="2"/>
    </font>
    <font>
      <sz val="8"/>
      <name val="Arial"/>
      <family val="2"/>
    </font>
    <font>
      <i/>
      <sz val="9"/>
      <color indexed="8"/>
      <name val="SWISS"/>
      <family val="2"/>
    </font>
    <font>
      <sz val="12"/>
      <name val="Arial"/>
      <family val="2"/>
    </font>
    <font>
      <u val="single"/>
      <sz val="12"/>
      <color indexed="8"/>
      <name val="SWISS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0">
      <alignment/>
      <protection/>
    </xf>
    <xf numFmtId="166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5" fontId="2" fillId="0" borderId="0" xfId="21">
      <alignment/>
      <protection/>
    </xf>
    <xf numFmtId="165" fontId="3" fillId="0" borderId="0" xfId="21" applyFont="1" applyAlignment="1" applyProtection="1">
      <alignment horizontal="center"/>
      <protection/>
    </xf>
    <xf numFmtId="165" fontId="3" fillId="0" borderId="0" xfId="21" applyFont="1" applyBorder="1" applyProtection="1">
      <alignment/>
      <protection/>
    </xf>
    <xf numFmtId="165" fontId="3" fillId="0" borderId="0" xfId="21" applyFont="1" applyProtection="1">
      <alignment/>
      <protection/>
    </xf>
    <xf numFmtId="164" fontId="4" fillId="0" borderId="1" xfId="0" applyFont="1" applyBorder="1" applyAlignment="1" applyProtection="1">
      <alignment/>
      <protection locked="0"/>
    </xf>
    <xf numFmtId="165" fontId="4" fillId="0" borderId="2" xfId="21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4" fontId="5" fillId="0" borderId="3" xfId="0" applyFont="1" applyBorder="1" applyAlignment="1" applyProtection="1">
      <alignment horizontal="center"/>
      <protection locked="0"/>
    </xf>
    <xf numFmtId="164" fontId="3" fillId="0" borderId="4" xfId="0" applyFont="1" applyBorder="1" applyAlignment="1" applyProtection="1">
      <alignment horizontal="center"/>
      <protection/>
    </xf>
    <xf numFmtId="164" fontId="3" fillId="0" borderId="2" xfId="0" applyFont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left"/>
      <protection locked="0"/>
    </xf>
    <xf numFmtId="164" fontId="2" fillId="0" borderId="6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5" fontId="4" fillId="0" borderId="9" xfId="21" applyFont="1" applyBorder="1" applyAlignment="1" applyProtection="1">
      <alignment horizontal="center"/>
      <protection locked="0"/>
    </xf>
    <xf numFmtId="164" fontId="2" fillId="0" borderId="9" xfId="0" applyFont="1" applyBorder="1" applyAlignment="1" applyProtection="1">
      <alignment horizontal="right"/>
      <protection locked="0"/>
    </xf>
    <xf numFmtId="164" fontId="5" fillId="0" borderId="10" xfId="0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6" fillId="0" borderId="12" xfId="0" applyNumberFormat="1" applyFont="1" applyBorder="1" applyAlignment="1">
      <alignment horizontal="left"/>
    </xf>
    <xf numFmtId="164" fontId="2" fillId="0" borderId="13" xfId="0" applyFont="1" applyBorder="1" applyAlignment="1">
      <alignment horizontal="left"/>
    </xf>
    <xf numFmtId="164" fontId="5" fillId="0" borderId="9" xfId="0" applyFont="1" applyBorder="1" applyAlignment="1">
      <alignment horizontal="left"/>
    </xf>
    <xf numFmtId="168" fontId="5" fillId="0" borderId="14" xfId="0" applyNumberFormat="1" applyFont="1" applyBorder="1" applyAlignment="1">
      <alignment horizontal="left"/>
    </xf>
    <xf numFmtId="165" fontId="3" fillId="0" borderId="15" xfId="21" applyFont="1" applyBorder="1" applyAlignment="1" applyProtection="1">
      <alignment horizontal="center"/>
      <protection/>
    </xf>
    <xf numFmtId="165" fontId="3" fillId="0" borderId="16" xfId="21" applyFont="1" applyBorder="1" applyAlignment="1" applyProtection="1">
      <alignment horizontal="center"/>
      <protection/>
    </xf>
    <xf numFmtId="165" fontId="3" fillId="0" borderId="17" xfId="21" applyFont="1" applyBorder="1" applyAlignment="1" applyProtection="1">
      <alignment horizontal="center"/>
      <protection locked="0"/>
    </xf>
    <xf numFmtId="165" fontId="7" fillId="0" borderId="18" xfId="21" applyFont="1" applyBorder="1" applyAlignment="1" applyProtection="1">
      <alignment horizontal="center"/>
      <protection/>
    </xf>
    <xf numFmtId="165" fontId="7" fillId="0" borderId="15" xfId="21" applyFont="1" applyBorder="1" applyAlignment="1" applyProtection="1">
      <alignment horizontal="center"/>
      <protection/>
    </xf>
    <xf numFmtId="165" fontId="7" fillId="0" borderId="19" xfId="21" applyFont="1" applyBorder="1" applyAlignment="1" applyProtection="1">
      <alignment horizontal="center"/>
      <protection/>
    </xf>
    <xf numFmtId="165" fontId="8" fillId="0" borderId="20" xfId="21" applyFont="1" applyBorder="1" applyAlignment="1" applyProtection="1">
      <alignment horizontal="left"/>
      <protection/>
    </xf>
    <xf numFmtId="165" fontId="7" fillId="0" borderId="20" xfId="21" applyFont="1" applyBorder="1" applyAlignment="1" applyProtection="1">
      <alignment horizontal="center"/>
      <protection/>
    </xf>
    <xf numFmtId="165" fontId="9" fillId="0" borderId="18" xfId="21" applyFont="1" applyBorder="1" applyAlignment="1">
      <alignment horizontal="center"/>
      <protection/>
    </xf>
    <xf numFmtId="164" fontId="1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5" fontId="8" fillId="0" borderId="23" xfId="21" applyFont="1" applyBorder="1" applyAlignment="1" applyProtection="1">
      <alignment horizontal="center"/>
      <protection/>
    </xf>
    <xf numFmtId="165" fontId="7" fillId="2" borderId="24" xfId="21" applyFont="1" applyFill="1" applyBorder="1" applyAlignment="1" applyProtection="1">
      <alignment horizontal="left"/>
      <protection locked="0"/>
    </xf>
    <xf numFmtId="165" fontId="7" fillId="2" borderId="25" xfId="21" applyFont="1" applyFill="1" applyBorder="1" applyAlignment="1" applyProtection="1">
      <alignment horizontal="left"/>
      <protection locked="0"/>
    </xf>
    <xf numFmtId="165" fontId="3" fillId="3" borderId="26" xfId="21" applyFont="1" applyFill="1" applyBorder="1" applyAlignment="1" applyProtection="1">
      <alignment horizontal="center"/>
      <protection/>
    </xf>
    <xf numFmtId="165" fontId="3" fillId="3" borderId="27" xfId="21" applyFont="1" applyFill="1" applyBorder="1" applyAlignment="1" applyProtection="1">
      <alignment horizontal="center"/>
      <protection/>
    </xf>
    <xf numFmtId="165" fontId="3" fillId="0" borderId="26" xfId="21" applyFont="1" applyBorder="1" applyProtection="1">
      <alignment/>
      <protection/>
    </xf>
    <xf numFmtId="165" fontId="3" fillId="0" borderId="27" xfId="21" applyFont="1" applyBorder="1" applyProtection="1">
      <alignment/>
      <protection/>
    </xf>
    <xf numFmtId="165" fontId="4" fillId="0" borderId="22" xfId="21" applyFont="1" applyBorder="1" applyAlignment="1" applyProtection="1">
      <alignment horizontal="center"/>
      <protection/>
    </xf>
    <xf numFmtId="165" fontId="4" fillId="0" borderId="28" xfId="21" applyFont="1" applyBorder="1" applyAlignment="1" applyProtection="1">
      <alignment horizontal="center"/>
      <protection/>
    </xf>
    <xf numFmtId="165" fontId="8" fillId="0" borderId="29" xfId="21" applyFont="1" applyBorder="1" applyAlignment="1" applyProtection="1">
      <alignment horizontal="right"/>
      <protection/>
    </xf>
    <xf numFmtId="165" fontId="8" fillId="0" borderId="21" xfId="21" applyFont="1" applyBorder="1" applyAlignment="1" applyProtection="1">
      <alignment horizontal="center"/>
      <protection/>
    </xf>
    <xf numFmtId="165" fontId="5" fillId="0" borderId="30" xfId="21" applyFont="1" applyBorder="1" applyAlignment="1">
      <alignment horizontal="center"/>
      <protection/>
    </xf>
    <xf numFmtId="164" fontId="10" fillId="4" borderId="21" xfId="0" applyFont="1" applyFill="1" applyBorder="1" applyAlignment="1">
      <alignment/>
    </xf>
    <xf numFmtId="164" fontId="10" fillId="5" borderId="22" xfId="0" applyFont="1" applyFill="1" applyBorder="1" applyAlignment="1">
      <alignment horizontal="center"/>
    </xf>
    <xf numFmtId="165" fontId="8" fillId="0" borderId="29" xfId="21" applyFont="1" applyBorder="1" applyAlignment="1" applyProtection="1">
      <alignment horizontal="center"/>
      <protection/>
    </xf>
    <xf numFmtId="165" fontId="3" fillId="0" borderId="31" xfId="21" applyFont="1" applyBorder="1" applyProtection="1">
      <alignment/>
      <protection/>
    </xf>
    <xf numFmtId="165" fontId="3" fillId="0" borderId="32" xfId="21" applyFont="1" applyBorder="1" applyProtection="1">
      <alignment/>
      <protection/>
    </xf>
    <xf numFmtId="165" fontId="3" fillId="3" borderId="31" xfId="21" applyFont="1" applyFill="1" applyBorder="1" applyAlignment="1" applyProtection="1">
      <alignment horizontal="center"/>
      <protection/>
    </xf>
    <xf numFmtId="165" fontId="3" fillId="3" borderId="32" xfId="21" applyFont="1" applyFill="1" applyBorder="1" applyAlignment="1" applyProtection="1">
      <alignment horizontal="center"/>
      <protection/>
    </xf>
    <xf numFmtId="165" fontId="7" fillId="2" borderId="33" xfId="21" applyFont="1" applyFill="1" applyBorder="1" applyAlignment="1" applyProtection="1">
      <alignment horizontal="left"/>
      <protection locked="0"/>
    </xf>
    <xf numFmtId="165" fontId="8" fillId="0" borderId="34" xfId="21" applyFont="1" applyBorder="1" applyAlignment="1" applyProtection="1">
      <alignment horizontal="center"/>
      <protection/>
    </xf>
    <xf numFmtId="164" fontId="11" fillId="0" borderId="20" xfId="0" applyFont="1" applyBorder="1" applyAlignment="1" applyProtection="1">
      <alignment/>
      <protection/>
    </xf>
    <xf numFmtId="165" fontId="3" fillId="0" borderId="20" xfId="21" applyFont="1" applyBorder="1" applyProtection="1">
      <alignment/>
      <protection/>
    </xf>
    <xf numFmtId="165" fontId="2" fillId="0" borderId="20" xfId="21" applyBorder="1">
      <alignment/>
      <protection/>
    </xf>
    <xf numFmtId="165" fontId="2" fillId="0" borderId="19" xfId="21" applyBorder="1">
      <alignment/>
      <protection/>
    </xf>
    <xf numFmtId="164" fontId="12" fillId="0" borderId="0" xfId="0" applyFont="1" applyAlignment="1">
      <alignment/>
    </xf>
    <xf numFmtId="164" fontId="10" fillId="6" borderId="0" xfId="0" applyFont="1" applyFill="1" applyAlignment="1">
      <alignment/>
    </xf>
    <xf numFmtId="164" fontId="10" fillId="6" borderId="22" xfId="0" applyFont="1" applyFill="1" applyBorder="1" applyAlignment="1">
      <alignment horizontal="center"/>
    </xf>
    <xf numFmtId="164" fontId="0" fillId="6" borderId="0" xfId="0" applyFill="1" applyAlignment="1">
      <alignment/>
    </xf>
    <xf numFmtId="165" fontId="8" fillId="0" borderId="35" xfId="21" applyFont="1" applyBorder="1" applyAlignment="1" applyProtection="1">
      <alignment horizontal="center"/>
      <protection/>
    </xf>
    <xf numFmtId="165" fontId="3" fillId="0" borderId="36" xfId="21" applyFont="1" applyBorder="1" applyProtection="1">
      <alignment/>
      <protection/>
    </xf>
    <xf numFmtId="165" fontId="3" fillId="0" borderId="37" xfId="21" applyFont="1" applyBorder="1" applyProtection="1">
      <alignment/>
      <protection/>
    </xf>
    <xf numFmtId="165" fontId="3" fillId="0" borderId="38" xfId="21" applyFont="1" applyBorder="1" applyProtection="1">
      <alignment/>
      <protection/>
    </xf>
    <xf numFmtId="165" fontId="7" fillId="0" borderId="39" xfId="21" applyFont="1" applyBorder="1" applyAlignment="1" applyProtection="1">
      <alignment horizontal="center"/>
      <protection/>
    </xf>
    <xf numFmtId="165" fontId="9" fillId="0" borderId="22" xfId="21" applyFont="1" applyBorder="1" applyAlignment="1">
      <alignment horizontal="center"/>
      <protection/>
    </xf>
    <xf numFmtId="164" fontId="0" fillId="0" borderId="0" xfId="0" applyBorder="1" applyAlignment="1">
      <alignment/>
    </xf>
    <xf numFmtId="165" fontId="2" fillId="0" borderId="40" xfId="21" applyBorder="1">
      <alignment/>
      <protection/>
    </xf>
    <xf numFmtId="164" fontId="10" fillId="0" borderId="21" xfId="0" applyFont="1" applyBorder="1" applyAlignment="1">
      <alignment/>
    </xf>
    <xf numFmtId="164" fontId="10" fillId="0" borderId="22" xfId="0" applyFont="1" applyBorder="1" applyAlignment="1">
      <alignment horizontal="center"/>
    </xf>
    <xf numFmtId="165" fontId="7" fillId="0" borderId="25" xfId="21" applyFont="1" applyBorder="1" applyProtection="1">
      <alignment/>
      <protection/>
    </xf>
    <xf numFmtId="165" fontId="3" fillId="0" borderId="33" xfId="21" applyFont="1" applyBorder="1" applyProtection="1">
      <alignment/>
      <protection/>
    </xf>
    <xf numFmtId="165" fontId="3" fillId="0" borderId="24" xfId="21" applyFont="1" applyBorder="1" applyProtection="1">
      <alignment/>
      <protection/>
    </xf>
    <xf numFmtId="165" fontId="13" fillId="2" borderId="41" xfId="21" applyFont="1" applyFill="1" applyBorder="1" applyAlignment="1" applyProtection="1">
      <alignment horizontal="center"/>
      <protection locked="0"/>
    </xf>
    <xf numFmtId="165" fontId="3" fillId="2" borderId="41" xfId="21" applyFont="1" applyFill="1" applyBorder="1" applyAlignment="1" applyProtection="1">
      <alignment horizontal="center"/>
      <protection locked="0"/>
    </xf>
    <xf numFmtId="165" fontId="4" fillId="0" borderId="22" xfId="21" applyFont="1" applyBorder="1" applyAlignment="1" applyProtection="1">
      <alignment horizontal="right"/>
      <protection/>
    </xf>
    <xf numFmtId="164" fontId="6" fillId="0" borderId="28" xfId="0" applyNumberFormat="1" applyFont="1" applyBorder="1" applyAlignment="1">
      <alignment horizontal="center"/>
    </xf>
    <xf numFmtId="164" fontId="0" fillId="0" borderId="42" xfId="0" applyBorder="1" applyAlignment="1">
      <alignment/>
    </xf>
    <xf numFmtId="164" fontId="0" fillId="0" borderId="40" xfId="0" applyBorder="1" applyAlignment="1">
      <alignment/>
    </xf>
    <xf numFmtId="164" fontId="14" fillId="0" borderId="21" xfId="0" applyFont="1" applyBorder="1" applyAlignment="1">
      <alignment/>
    </xf>
    <xf numFmtId="164" fontId="14" fillId="0" borderId="22" xfId="0" applyFont="1" applyBorder="1" applyAlignment="1">
      <alignment/>
    </xf>
    <xf numFmtId="164" fontId="14" fillId="5" borderId="22" xfId="0" applyFont="1" applyFill="1" applyBorder="1" applyAlignment="1">
      <alignment horizontal="center"/>
    </xf>
    <xf numFmtId="164" fontId="10" fillId="6" borderId="43" xfId="0" applyFont="1" applyFill="1" applyBorder="1" applyAlignment="1">
      <alignment/>
    </xf>
    <xf numFmtId="164" fontId="10" fillId="0" borderId="7" xfId="0" applyFont="1" applyBorder="1" applyAlignment="1">
      <alignment/>
    </xf>
    <xf numFmtId="165" fontId="3" fillId="0" borderId="44" xfId="21" applyFont="1" applyBorder="1" applyProtection="1">
      <alignment/>
      <protection/>
    </xf>
    <xf numFmtId="165" fontId="3" fillId="2" borderId="22" xfId="21" applyFont="1" applyFill="1" applyBorder="1" applyAlignment="1" applyProtection="1">
      <alignment horizontal="center"/>
      <protection locked="0"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10" fillId="6" borderId="47" xfId="0" applyFont="1" applyFill="1" applyBorder="1" applyAlignment="1">
      <alignment/>
    </xf>
    <xf numFmtId="164" fontId="10" fillId="0" borderId="27" xfId="0" applyFont="1" applyBorder="1" applyAlignment="1">
      <alignment/>
    </xf>
    <xf numFmtId="165" fontId="7" fillId="0" borderId="36" xfId="21" applyFont="1" applyBorder="1" applyProtection="1">
      <alignment/>
      <protection/>
    </xf>
    <xf numFmtId="165" fontId="3" fillId="2" borderId="39" xfId="21" applyFont="1" applyFill="1" applyBorder="1" applyAlignment="1" applyProtection="1">
      <alignment horizontal="center"/>
      <protection locked="0"/>
    </xf>
    <xf numFmtId="165" fontId="8" fillId="0" borderId="48" xfId="21" applyFont="1" applyBorder="1" applyAlignment="1" applyProtection="1">
      <alignment horizontal="center"/>
      <protection/>
    </xf>
    <xf numFmtId="165" fontId="7" fillId="0" borderId="49" xfId="21" applyFont="1" applyBorder="1" applyProtection="1">
      <alignment/>
      <protection/>
    </xf>
    <xf numFmtId="165" fontId="3" fillId="0" borderId="50" xfId="21" applyFont="1" applyBorder="1" applyProtection="1">
      <alignment/>
      <protection/>
    </xf>
    <xf numFmtId="165" fontId="4" fillId="0" borderId="39" xfId="21" applyFont="1" applyBorder="1" applyAlignment="1" applyProtection="1">
      <alignment horizontal="right"/>
      <protection/>
    </xf>
    <xf numFmtId="164" fontId="6" fillId="0" borderId="36" xfId="0" applyNumberFormat="1" applyFont="1" applyBorder="1" applyAlignment="1">
      <alignment horizontal="center"/>
    </xf>
    <xf numFmtId="164" fontId="0" fillId="0" borderId="49" xfId="0" applyBorder="1" applyAlignment="1">
      <alignment/>
    </xf>
    <xf numFmtId="164" fontId="0" fillId="0" borderId="51" xfId="0" applyBorder="1" applyAlignment="1">
      <alignment/>
    </xf>
    <xf numFmtId="164" fontId="10" fillId="6" borderId="52" xfId="0" applyFont="1" applyFill="1" applyBorder="1" applyAlignment="1">
      <alignment/>
    </xf>
    <xf numFmtId="164" fontId="10" fillId="0" borderId="53" xfId="0" applyFont="1" applyBorder="1" applyAlignment="1">
      <alignment/>
    </xf>
    <xf numFmtId="164" fontId="4" fillId="0" borderId="54" xfId="0" applyFont="1" applyBorder="1" applyAlignment="1" applyProtection="1">
      <alignment/>
      <protection locked="0"/>
    </xf>
    <xf numFmtId="165" fontId="4" fillId="0" borderId="20" xfId="21" applyFont="1" applyBorder="1" applyAlignment="1" applyProtection="1">
      <alignment horizontal="center"/>
      <protection locked="0"/>
    </xf>
    <xf numFmtId="164" fontId="5" fillId="0" borderId="20" xfId="0" applyFont="1" applyBorder="1" applyAlignment="1" applyProtection="1">
      <alignment horizontal="center"/>
      <protection locked="0"/>
    </xf>
    <xf numFmtId="164" fontId="5" fillId="0" borderId="55" xfId="0" applyFont="1" applyBorder="1" applyAlignment="1" applyProtection="1">
      <alignment horizontal="center"/>
      <protection locked="0"/>
    </xf>
    <xf numFmtId="164" fontId="3" fillId="0" borderId="54" xfId="0" applyFont="1" applyBorder="1" applyAlignment="1" applyProtection="1">
      <alignment horizontal="center"/>
      <protection/>
    </xf>
    <xf numFmtId="164" fontId="3" fillId="0" borderId="20" xfId="0" applyFont="1" applyBorder="1" applyAlignment="1" applyProtection="1">
      <alignment horizontal="center"/>
      <protection/>
    </xf>
    <xf numFmtId="164" fontId="2" fillId="0" borderId="16" xfId="0" applyFont="1" applyBorder="1" applyAlignment="1">
      <alignment horizontal="left"/>
    </xf>
    <xf numFmtId="164" fontId="2" fillId="0" borderId="20" xfId="0" applyFont="1" applyBorder="1" applyAlignment="1">
      <alignment horizontal="center"/>
    </xf>
    <xf numFmtId="164" fontId="5" fillId="0" borderId="55" xfId="0" applyFont="1" applyBorder="1" applyAlignment="1">
      <alignment horizontal="center"/>
    </xf>
    <xf numFmtId="164" fontId="4" fillId="0" borderId="56" xfId="0" applyFont="1" applyBorder="1" applyAlignment="1" applyProtection="1">
      <alignment/>
      <protection locked="0"/>
    </xf>
    <xf numFmtId="168" fontId="5" fillId="0" borderId="10" xfId="0" applyNumberFormat="1" applyFont="1" applyBorder="1" applyAlignment="1">
      <alignment horizontal="left"/>
    </xf>
    <xf numFmtId="165" fontId="3" fillId="0" borderId="54" xfId="21" applyFont="1" applyBorder="1" applyAlignment="1" applyProtection="1">
      <alignment horizontal="center"/>
      <protection/>
    </xf>
    <xf numFmtId="165" fontId="9" fillId="0" borderId="57" xfId="21" applyFont="1" applyBorder="1" applyAlignment="1">
      <alignment horizontal="center"/>
      <protection/>
    </xf>
    <xf numFmtId="164" fontId="10" fillId="0" borderId="58" xfId="0" applyFont="1" applyBorder="1" applyAlignment="1">
      <alignment horizontal="center"/>
    </xf>
    <xf numFmtId="165" fontId="8" fillId="0" borderId="59" xfId="21" applyFont="1" applyBorder="1" applyAlignment="1" applyProtection="1">
      <alignment horizontal="center"/>
      <protection/>
    </xf>
    <xf numFmtId="165" fontId="5" fillId="0" borderId="60" xfId="21" applyFont="1" applyBorder="1" applyAlignment="1">
      <alignment horizontal="center"/>
      <protection/>
    </xf>
    <xf numFmtId="165" fontId="8" fillId="0" borderId="58" xfId="21" applyFont="1" applyBorder="1" applyAlignment="1" applyProtection="1">
      <alignment horizontal="center"/>
      <protection/>
    </xf>
    <xf numFmtId="165" fontId="8" fillId="0" borderId="61" xfId="21" applyFont="1" applyBorder="1" applyAlignment="1" applyProtection="1">
      <alignment horizontal="center"/>
      <protection/>
    </xf>
    <xf numFmtId="165" fontId="2" fillId="0" borderId="55" xfId="21" applyBorder="1">
      <alignment/>
      <protection/>
    </xf>
    <xf numFmtId="165" fontId="8" fillId="0" borderId="62" xfId="21" applyFont="1" applyBorder="1" applyAlignment="1" applyProtection="1">
      <alignment horizontal="center"/>
      <protection/>
    </xf>
    <xf numFmtId="165" fontId="2" fillId="0" borderId="63" xfId="21" applyBorder="1">
      <alignment/>
      <protection/>
    </xf>
    <xf numFmtId="164" fontId="0" fillId="0" borderId="63" xfId="0" applyBorder="1" applyAlignment="1">
      <alignment/>
    </xf>
    <xf numFmtId="164" fontId="0" fillId="0" borderId="64" xfId="0" applyBorder="1" applyAlignment="1">
      <alignment/>
    </xf>
    <xf numFmtId="165" fontId="8" fillId="0" borderId="65" xfId="21" applyFont="1" applyBorder="1" applyAlignment="1" applyProtection="1">
      <alignment horizontal="center"/>
      <protection/>
    </xf>
    <xf numFmtId="165" fontId="7" fillId="0" borderId="66" xfId="21" applyFont="1" applyBorder="1" applyProtection="1">
      <alignment/>
      <protection/>
    </xf>
    <xf numFmtId="165" fontId="3" fillId="0" borderId="9" xfId="21" applyFont="1" applyBorder="1" applyProtection="1">
      <alignment/>
      <protection/>
    </xf>
    <xf numFmtId="165" fontId="3" fillId="0" borderId="67" xfId="21" applyFont="1" applyBorder="1" applyProtection="1">
      <alignment/>
      <protection/>
    </xf>
    <xf numFmtId="165" fontId="3" fillId="2" borderId="68" xfId="21" applyFont="1" applyFill="1" applyBorder="1" applyAlignment="1" applyProtection="1">
      <alignment horizontal="center"/>
      <protection locked="0"/>
    </xf>
    <xf numFmtId="165" fontId="4" fillId="0" borderId="68" xfId="21" applyFont="1" applyBorder="1" applyAlignment="1" applyProtection="1">
      <alignment horizontal="right"/>
      <protection/>
    </xf>
    <xf numFmtId="164" fontId="6" fillId="0" borderId="13" xfId="0" applyNumberFormat="1" applyFont="1" applyBorder="1" applyAlignment="1">
      <alignment horizontal="center"/>
    </xf>
    <xf numFmtId="164" fontId="0" fillId="0" borderId="66" xfId="0" applyBorder="1" applyAlignment="1">
      <alignment/>
    </xf>
    <xf numFmtId="164" fontId="0" fillId="0" borderId="69" xfId="0" applyBorder="1" applyAlignment="1">
      <alignment/>
    </xf>
    <xf numFmtId="165" fontId="2" fillId="0" borderId="0" xfId="21" applyFont="1">
      <alignment/>
      <protection/>
    </xf>
    <xf numFmtId="165" fontId="2" fillId="0" borderId="70" xfId="21" applyFont="1" applyBorder="1">
      <alignment/>
      <protection/>
    </xf>
    <xf numFmtId="165" fontId="7" fillId="2" borderId="7" xfId="21" applyFont="1" applyFill="1" applyBorder="1" applyAlignment="1" applyProtection="1">
      <alignment horizontal="left"/>
      <protection locked="0"/>
    </xf>
    <xf numFmtId="165" fontId="2" fillId="0" borderId="0" xfId="21" applyFont="1" applyBorder="1">
      <alignment/>
      <protection/>
    </xf>
    <xf numFmtId="165" fontId="2" fillId="0" borderId="35" xfId="21" applyFont="1" applyBorder="1">
      <alignment/>
      <protection/>
    </xf>
    <xf numFmtId="165" fontId="7" fillId="2" borderId="32" xfId="21" applyFont="1" applyFill="1" applyBorder="1" applyAlignment="1" applyProtection="1">
      <alignment horizontal="left"/>
      <protection locked="0"/>
    </xf>
    <xf numFmtId="165" fontId="2" fillId="0" borderId="71" xfId="21" applyFont="1" applyBorder="1">
      <alignment/>
      <protection/>
    </xf>
    <xf numFmtId="165" fontId="2" fillId="0" borderId="72" xfId="21" applyBorder="1">
      <alignment/>
      <protection/>
    </xf>
    <xf numFmtId="165" fontId="2" fillId="0" borderId="0" xfId="21" applyBorder="1">
      <alignment/>
      <protection/>
    </xf>
    <xf numFmtId="165" fontId="2" fillId="0" borderId="33" xfId="21" applyFont="1" applyBorder="1">
      <alignment/>
      <protection/>
    </xf>
    <xf numFmtId="165" fontId="2" fillId="0" borderId="24" xfId="21" applyBorder="1">
      <alignment/>
      <protection/>
    </xf>
    <xf numFmtId="165" fontId="2" fillId="0" borderId="42" xfId="21" applyBorder="1">
      <alignment/>
      <protection/>
    </xf>
    <xf numFmtId="165" fontId="2" fillId="0" borderId="71" xfId="21" applyBorder="1">
      <alignment/>
      <protection/>
    </xf>
    <xf numFmtId="165" fontId="2" fillId="0" borderId="48" xfId="21" applyFont="1" applyBorder="1">
      <alignment/>
      <protection/>
    </xf>
    <xf numFmtId="165" fontId="7" fillId="2" borderId="51" xfId="21" applyFont="1" applyFill="1" applyBorder="1" applyAlignment="1" applyProtection="1">
      <alignment horizontal="left"/>
      <protection locked="0"/>
    </xf>
    <xf numFmtId="165" fontId="2" fillId="0" borderId="33" xfId="21" applyBorder="1">
      <alignment/>
      <protection/>
    </xf>
    <xf numFmtId="169" fontId="0" fillId="0" borderId="73" xfId="0" applyNumberFormat="1" applyFont="1" applyFill="1" applyBorder="1" applyAlignment="1" applyProtection="1">
      <alignment horizontal="left"/>
      <protection/>
    </xf>
    <xf numFmtId="169" fontId="15" fillId="0" borderId="70" xfId="0" applyNumberFormat="1" applyFont="1" applyFill="1" applyBorder="1" applyAlignment="1" applyProtection="1">
      <alignment horizontal="left"/>
      <protection/>
    </xf>
    <xf numFmtId="169" fontId="15" fillId="0" borderId="74" xfId="0" applyNumberFormat="1" applyFont="1" applyFill="1" applyBorder="1" applyAlignment="1" applyProtection="1">
      <alignment horizontal="left"/>
      <protection/>
    </xf>
    <xf numFmtId="169" fontId="15" fillId="0" borderId="75" xfId="0" applyNumberFormat="1" applyFont="1" applyFill="1" applyBorder="1" applyAlignment="1" applyProtection="1">
      <alignment horizontal="left"/>
      <protection/>
    </xf>
    <xf numFmtId="169" fontId="0" fillId="0" borderId="45" xfId="0" applyNumberFormat="1" applyFont="1" applyFill="1" applyBorder="1" applyAlignment="1" applyProtection="1">
      <alignment horizontal="left"/>
      <protection/>
    </xf>
    <xf numFmtId="169" fontId="0" fillId="0" borderId="0" xfId="0" applyNumberFormat="1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 horizontal="left"/>
      <protection/>
    </xf>
    <xf numFmtId="169" fontId="12" fillId="0" borderId="35" xfId="0" applyNumberFormat="1" applyFont="1" applyFill="1" applyBorder="1" applyAlignment="1" applyProtection="1">
      <alignment horizontal="left"/>
      <protection/>
    </xf>
    <xf numFmtId="169" fontId="12" fillId="0" borderId="46" xfId="0" applyNumberFormat="1" applyFont="1" applyFill="1" applyBorder="1" applyAlignment="1" applyProtection="1">
      <alignment horizontal="left"/>
      <protection/>
    </xf>
    <xf numFmtId="169" fontId="12" fillId="0" borderId="48" xfId="0" applyNumberFormat="1" applyFont="1" applyFill="1" applyBorder="1" applyAlignment="1" applyProtection="1">
      <alignment horizontal="left"/>
      <protection/>
    </xf>
    <xf numFmtId="169" fontId="12" fillId="0" borderId="76" xfId="0" applyNumberFormat="1" applyFont="1" applyFill="1" applyBorder="1" applyAlignment="1" applyProtection="1">
      <alignment horizontal="left"/>
      <protection/>
    </xf>
    <xf numFmtId="169" fontId="12" fillId="0" borderId="51" xfId="0" applyNumberFormat="1" applyFont="1" applyFill="1" applyBorder="1" applyAlignment="1" applyProtection="1">
      <alignment horizontal="left"/>
      <protection/>
    </xf>
    <xf numFmtId="169" fontId="0" fillId="0" borderId="33" xfId="0" applyNumberFormat="1" applyFont="1" applyFill="1" applyBorder="1" applyAlignment="1" applyProtection="1">
      <alignment horizontal="left"/>
      <protection/>
    </xf>
    <xf numFmtId="169" fontId="0" fillId="0" borderId="44" xfId="0" applyNumberFormat="1" applyFont="1" applyFill="1" applyBorder="1" applyAlignment="1" applyProtection="1">
      <alignment horizontal="left"/>
      <protection/>
    </xf>
    <xf numFmtId="169" fontId="16" fillId="0" borderId="22" xfId="0" applyNumberFormat="1" applyFont="1" applyFill="1" applyBorder="1" applyAlignment="1" applyProtection="1">
      <alignment horizontal="left"/>
      <protection/>
    </xf>
    <xf numFmtId="169" fontId="16" fillId="0" borderId="45" xfId="0" applyNumberFormat="1" applyFont="1" applyFill="1" applyBorder="1" applyAlignment="1" applyProtection="1">
      <alignment horizontal="left"/>
      <protection/>
    </xf>
    <xf numFmtId="169" fontId="16" fillId="0" borderId="0" xfId="0" applyNumberFormat="1" applyFont="1" applyFill="1" applyBorder="1" applyAlignment="1" applyProtection="1">
      <alignment horizontal="left"/>
      <protection/>
    </xf>
    <xf numFmtId="169" fontId="16" fillId="0" borderId="71" xfId="0" applyNumberFormat="1" applyFont="1" applyFill="1" applyBorder="1" applyAlignment="1" applyProtection="1">
      <alignment horizontal="left"/>
      <protection/>
    </xf>
    <xf numFmtId="169" fontId="12" fillId="0" borderId="44" xfId="0" applyNumberFormat="1" applyFont="1" applyFill="1" applyBorder="1" applyAlignment="1" applyProtection="1">
      <alignment horizontal="left"/>
      <protection/>
    </xf>
    <xf numFmtId="169" fontId="12" fillId="0" borderId="33" xfId="0" applyNumberFormat="1" applyFont="1" applyFill="1" applyBorder="1" applyAlignment="1" applyProtection="1">
      <alignment horizontal="left"/>
      <protection/>
    </xf>
    <xf numFmtId="169" fontId="16" fillId="0" borderId="73" xfId="0" applyNumberFormat="1" applyFont="1" applyFill="1" applyBorder="1" applyAlignment="1" applyProtection="1">
      <alignment horizontal="left"/>
      <protection/>
    </xf>
    <xf numFmtId="169" fontId="12" fillId="0" borderId="22" xfId="0" applyNumberFormat="1" applyFont="1" applyFill="1" applyBorder="1" applyAlignment="1" applyProtection="1">
      <alignment horizontal="left"/>
      <protection/>
    </xf>
    <xf numFmtId="170" fontId="12" fillId="0" borderId="22" xfId="0" applyNumberFormat="1" applyFont="1" applyFill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169" fontId="12" fillId="0" borderId="73" xfId="0" applyNumberFormat="1" applyFont="1" applyFill="1" applyBorder="1" applyAlignment="1" applyProtection="1">
      <alignment horizontal="left"/>
      <protection/>
    </xf>
    <xf numFmtId="169" fontId="12" fillId="0" borderId="71" xfId="0" applyNumberFormat="1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  <cellStyle name="Normaali_LohkoKaavio_4-5_makrot" xfId="21"/>
    <cellStyle name="Pilkku_LohkoKaavio_4-5_makro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H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25.57421875" style="1" customWidth="1"/>
    <col min="3" max="3" width="12.421875" style="1" customWidth="1"/>
    <col min="4" max="34" width="4.7109375" style="1" customWidth="1"/>
    <col min="35" max="252" width="11.421875" style="1" customWidth="1"/>
    <col min="253" max="16384" width="11.57421875" style="0" customWidth="1"/>
  </cols>
  <sheetData>
    <row r="1" spans="1:15" ht="12.75">
      <c r="A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4" ht="12.75">
      <c r="A2" s="5"/>
      <c r="B2" s="6" t="s">
        <v>0</v>
      </c>
      <c r="C2" s="7"/>
      <c r="D2" s="7"/>
      <c r="E2" s="7"/>
      <c r="F2" s="8"/>
      <c r="G2" s="7"/>
      <c r="H2" s="9" t="s">
        <v>1</v>
      </c>
      <c r="I2" s="10"/>
      <c r="J2" s="11" t="s">
        <v>2</v>
      </c>
      <c r="K2" s="11"/>
      <c r="L2" s="11"/>
      <c r="M2" s="11"/>
      <c r="N2" s="12" t="s">
        <v>3</v>
      </c>
      <c r="O2" s="13"/>
      <c r="P2" s="14" t="s">
        <v>4</v>
      </c>
      <c r="Q2" s="14"/>
      <c r="R2" s="14"/>
      <c r="S2" s="1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2.75">
      <c r="A3" s="15"/>
      <c r="B3" s="16" t="s">
        <v>5</v>
      </c>
      <c r="C3" s="17" t="s">
        <v>6</v>
      </c>
      <c r="D3" s="18"/>
      <c r="E3" s="18"/>
      <c r="F3" s="18"/>
      <c r="G3" s="19" t="s">
        <v>7</v>
      </c>
      <c r="H3" s="19"/>
      <c r="I3" s="19"/>
      <c r="J3" s="20">
        <v>42140</v>
      </c>
      <c r="K3" s="20"/>
      <c r="L3" s="20"/>
      <c r="M3" s="20"/>
      <c r="N3" s="21" t="s">
        <v>8</v>
      </c>
      <c r="O3" s="22"/>
      <c r="P3" s="23">
        <v>0.4583333333333333</v>
      </c>
      <c r="Q3" s="23"/>
      <c r="R3" s="23"/>
      <c r="S3" s="2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9.5" customHeight="1">
      <c r="A4" s="24"/>
      <c r="B4" s="25" t="s">
        <v>9</v>
      </c>
      <c r="C4" s="26" t="s">
        <v>10</v>
      </c>
      <c r="D4" s="27" t="s">
        <v>11</v>
      </c>
      <c r="E4" s="27"/>
      <c r="F4" s="27" t="s">
        <v>12</v>
      </c>
      <c r="G4" s="27"/>
      <c r="H4" s="27" t="s">
        <v>13</v>
      </c>
      <c r="I4" s="27"/>
      <c r="J4" s="27" t="s">
        <v>14</v>
      </c>
      <c r="K4" s="27"/>
      <c r="L4" s="27"/>
      <c r="M4" s="27"/>
      <c r="N4" s="28" t="s">
        <v>15</v>
      </c>
      <c r="O4" s="29" t="s">
        <v>16</v>
      </c>
      <c r="P4" s="30" t="s">
        <v>17</v>
      </c>
      <c r="Q4" s="31"/>
      <c r="R4" s="32" t="s">
        <v>18</v>
      </c>
      <c r="S4" s="32"/>
      <c r="T4" s="33" t="s">
        <v>19</v>
      </c>
      <c r="U4" s="33"/>
      <c r="V4" s="34" t="s">
        <v>20</v>
      </c>
      <c r="W4"/>
      <c r="X4"/>
      <c r="Y4"/>
      <c r="Z4"/>
      <c r="AA4"/>
      <c r="AB4"/>
      <c r="AC4"/>
      <c r="AD4"/>
      <c r="AE4"/>
      <c r="AF4"/>
      <c r="AG4"/>
      <c r="AH4"/>
    </row>
    <row r="5" spans="1:34" ht="19.5" customHeight="1">
      <c r="A5" s="35" t="s">
        <v>11</v>
      </c>
      <c r="B5" s="36" t="s">
        <v>21</v>
      </c>
      <c r="C5" s="37" t="s">
        <v>22</v>
      </c>
      <c r="D5" s="38"/>
      <c r="E5" s="39"/>
      <c r="F5" s="40">
        <f>+P15</f>
      </c>
      <c r="G5" s="41">
        <f>+Q15</f>
      </c>
      <c r="H5" s="40">
        <f>P11</f>
      </c>
      <c r="I5" s="41">
        <f>Q11</f>
      </c>
      <c r="J5" s="40">
        <f>P13</f>
      </c>
      <c r="K5" s="41">
        <f>Q13</f>
      </c>
      <c r="L5" s="40"/>
      <c r="M5" s="41"/>
      <c r="N5" s="42">
        <f>IF(SUM(D5:M5)=0,"",COUNTIF(E5:E8,"3"))</f>
      </c>
      <c r="O5" s="43">
        <f>IF(SUM(E5:N5)=0,"",COUNTIF(D5:D8,"3"))</f>
      </c>
      <c r="P5" s="44">
        <f>IF(SUM(D5:M5)=0,"",SUM(E5:E8))</f>
      </c>
      <c r="Q5" s="45">
        <f>IF(SUM(D5:M5)=0,"",SUM(D5:D8))</f>
      </c>
      <c r="R5" s="46"/>
      <c r="S5" s="46"/>
      <c r="T5" s="47">
        <f>+T11+T13+T15</f>
        <v>0</v>
      </c>
      <c r="U5" s="47">
        <f>+U11+U13+U15</f>
        <v>0</v>
      </c>
      <c r="V5" s="48">
        <f>+T5-U5</f>
        <v>0</v>
      </c>
      <c r="W5"/>
      <c r="X5"/>
      <c r="Y5"/>
      <c r="Z5"/>
      <c r="AA5"/>
      <c r="AB5"/>
      <c r="AC5"/>
      <c r="AD5"/>
      <c r="AE5"/>
      <c r="AF5"/>
      <c r="AG5"/>
      <c r="AH5"/>
    </row>
    <row r="6" spans="1:34" ht="19.5" customHeight="1">
      <c r="A6" s="49" t="s">
        <v>12</v>
      </c>
      <c r="B6" s="36" t="s">
        <v>23</v>
      </c>
      <c r="C6" s="37" t="s">
        <v>24</v>
      </c>
      <c r="D6" s="50">
        <f>+Q15</f>
      </c>
      <c r="E6" s="51">
        <f>+P15</f>
      </c>
      <c r="F6" s="52"/>
      <c r="G6" s="53"/>
      <c r="H6" s="50">
        <f>P14</f>
      </c>
      <c r="I6" s="51">
        <f>Q14</f>
      </c>
      <c r="J6" s="50">
        <f>P12</f>
      </c>
      <c r="K6" s="51">
        <f>Q12</f>
      </c>
      <c r="L6" s="50"/>
      <c r="M6" s="51"/>
      <c r="N6" s="42">
        <f>IF(SUM(D6:M6)=0,"",COUNTIF(G5:G8,"3"))</f>
      </c>
      <c r="O6" s="43">
        <f>IF(SUM(E6:N6)=0,"",COUNTIF(F5:F8,"3"))</f>
      </c>
      <c r="P6" s="44">
        <f>IF(SUM(D6:M6)=0,"",SUM(G5:G8))</f>
      </c>
      <c r="Q6" s="45">
        <f>IF(SUM(D6:M6)=0,"",SUM(F5:F8))</f>
      </c>
      <c r="R6" s="46"/>
      <c r="S6" s="46"/>
      <c r="T6" s="47">
        <f>+T12+T14+U15</f>
        <v>0</v>
      </c>
      <c r="U6" s="47">
        <f>+U12+U14+T15</f>
        <v>0</v>
      </c>
      <c r="V6" s="48">
        <f>+T6-U6</f>
        <v>0</v>
      </c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49" t="s">
        <v>13</v>
      </c>
      <c r="B7" s="36" t="s">
        <v>25</v>
      </c>
      <c r="C7" s="37" t="s">
        <v>26</v>
      </c>
      <c r="D7" s="50">
        <f>+Q11</f>
      </c>
      <c r="E7" s="51">
        <f>+P11</f>
      </c>
      <c r="F7" s="50">
        <f>Q14</f>
      </c>
      <c r="G7" s="51">
        <f>P14</f>
      </c>
      <c r="H7" s="52"/>
      <c r="I7" s="53"/>
      <c r="J7" s="50">
        <f>P16</f>
      </c>
      <c r="K7" s="51">
        <f>Q16</f>
      </c>
      <c r="L7" s="50"/>
      <c r="M7" s="51"/>
      <c r="N7" s="42">
        <f>IF(SUM(D7:M7)=0,"",COUNTIF(I5:I8,"3"))</f>
      </c>
      <c r="O7" s="43">
        <f>IF(SUM(E7:N7)=0,"",COUNTIF(H5:H8,"3"))</f>
      </c>
      <c r="P7" s="44">
        <f>IF(SUM(D7:M7)=0,"",SUM(I5:I8))</f>
      </c>
      <c r="Q7" s="45">
        <f>IF(SUM(D7:M7)=0,"",SUM(H5:H8))</f>
      </c>
      <c r="R7" s="46"/>
      <c r="S7" s="46"/>
      <c r="T7" s="47">
        <f>+U11+U14+T16</f>
        <v>0</v>
      </c>
      <c r="U7" s="47">
        <f>+T11+T14+U16</f>
        <v>0</v>
      </c>
      <c r="V7" s="48">
        <f>+T7-U7</f>
        <v>0</v>
      </c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>
      <c r="A8" s="49" t="s">
        <v>14</v>
      </c>
      <c r="B8" s="54" t="s">
        <v>27</v>
      </c>
      <c r="C8" s="37" t="s">
        <v>28</v>
      </c>
      <c r="D8" s="50">
        <f>Q13</f>
      </c>
      <c r="E8" s="51">
        <f>P13</f>
      </c>
      <c r="F8" s="50">
        <f>Q12</f>
      </c>
      <c r="G8" s="51">
        <f>P12</f>
      </c>
      <c r="H8" s="50">
        <f>Q16</f>
      </c>
      <c r="I8" s="51">
        <f>P16</f>
      </c>
      <c r="J8" s="52"/>
      <c r="K8" s="53"/>
      <c r="L8" s="50"/>
      <c r="M8" s="51"/>
      <c r="N8" s="42">
        <f>IF(SUM(D8:M8)=0,"",COUNTIF(K5:K8,"3"))</f>
      </c>
      <c r="O8" s="43">
        <f>IF(SUM(E8:N8)=0,"",COUNTIF(J5:J8,"3"))</f>
      </c>
      <c r="P8" s="44">
        <f>IF(SUM(D8:M9)=0,"",SUM(K5:K8))</f>
      </c>
      <c r="Q8" s="45">
        <f>IF(SUM(D8:M8)=0,"",SUM(J5:J8))</f>
      </c>
      <c r="R8" s="46"/>
      <c r="S8" s="46"/>
      <c r="T8" s="47">
        <f>+U12+U13+U16</f>
        <v>0</v>
      </c>
      <c r="U8" s="47">
        <f>+T12+T13+T16</f>
        <v>0</v>
      </c>
      <c r="V8" s="48">
        <f>+T8-U8</f>
        <v>0</v>
      </c>
      <c r="W8"/>
      <c r="X8"/>
      <c r="Y8"/>
      <c r="Z8"/>
      <c r="AA8"/>
      <c r="AB8"/>
      <c r="AC8"/>
      <c r="AD8"/>
      <c r="AE8"/>
      <c r="AF8"/>
      <c r="AG8"/>
      <c r="AH8"/>
    </row>
    <row r="9" spans="1:34" ht="19.5" customHeight="1">
      <c r="A9" s="55"/>
      <c r="B9" s="56" t="s">
        <v>29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9"/>
      <c r="T9" s="60"/>
      <c r="U9" s="61" t="s">
        <v>30</v>
      </c>
      <c r="V9" s="62">
        <f>SUM(V5:V8)</f>
        <v>0</v>
      </c>
      <c r="W9" s="61" t="str">
        <f>IF(V9=0,"OK","Virhe")</f>
        <v>OK</v>
      </c>
      <c r="X9" s="63"/>
      <c r="Y9"/>
      <c r="Z9"/>
      <c r="AA9"/>
      <c r="AB9"/>
      <c r="AC9"/>
      <c r="AD9"/>
      <c r="AE9"/>
      <c r="AF9"/>
      <c r="AG9"/>
      <c r="AH9"/>
    </row>
    <row r="10" spans="1:34" ht="19.5" customHeight="1">
      <c r="A10" s="64"/>
      <c r="B10" s="65" t="s">
        <v>31</v>
      </c>
      <c r="C10" s="66"/>
      <c r="D10" s="66"/>
      <c r="E10" s="67"/>
      <c r="F10" s="68" t="s">
        <v>32</v>
      </c>
      <c r="G10" s="68"/>
      <c r="H10" s="68" t="s">
        <v>33</v>
      </c>
      <c r="I10" s="68"/>
      <c r="J10" s="68" t="s">
        <v>34</v>
      </c>
      <c r="K10" s="68"/>
      <c r="L10" s="68" t="s">
        <v>35</v>
      </c>
      <c r="M10" s="68"/>
      <c r="N10" s="68" t="s">
        <v>36</v>
      </c>
      <c r="O10" s="68"/>
      <c r="P10" s="69" t="s">
        <v>37</v>
      </c>
      <c r="Q10" s="69"/>
      <c r="R10" s="70"/>
      <c r="S10" s="71"/>
      <c r="T10" s="72" t="s">
        <v>19</v>
      </c>
      <c r="U10" s="73"/>
      <c r="V10" s="34" t="s">
        <v>20</v>
      </c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64" t="s">
        <v>38</v>
      </c>
      <c r="B11" s="74" t="str">
        <f>IF(B5&gt;"",B5,"")</f>
        <v>Pasi Valasti</v>
      </c>
      <c r="C11" s="74" t="str">
        <f>IF(B7&gt;"",B7,"")</f>
        <v>Miikka O'Connor</v>
      </c>
      <c r="D11" s="75"/>
      <c r="E11" s="76"/>
      <c r="F11" s="77"/>
      <c r="G11" s="77"/>
      <c r="H11" s="78"/>
      <c r="I11" s="78"/>
      <c r="J11" s="78"/>
      <c r="K11" s="78"/>
      <c r="L11" s="78"/>
      <c r="M11" s="78"/>
      <c r="N11" s="78"/>
      <c r="O11" s="78"/>
      <c r="P11" s="79">
        <f>IF(COUNT(F11:N11)=0,"",COUNTIF(F11:N11,"&gt;=0"))</f>
      </c>
      <c r="Q11" s="80">
        <f>IF(COUNT(F11:N11)=0,"",(IF(LEFT(F11,1)="-",1,0)+IF(LEFT(H11,1)="-",1,0)+IF(LEFT(J11,1)="-",1,0)+IF(LEFT(L11,1)="-",1,0)+IF(LEFT(N11,1)="-",1,0)))</f>
      </c>
      <c r="R11" s="81"/>
      <c r="S11" s="82"/>
      <c r="T11" s="83">
        <f>+Y11+AA11+AC11+AE11+AG11</f>
        <v>0</v>
      </c>
      <c r="U11" s="84">
        <f>+Z11+AB11+AD11+AF11+AH11</f>
        <v>0</v>
      </c>
      <c r="V11" s="85">
        <f>+T11-U11</f>
        <v>0</v>
      </c>
      <c r="W11"/>
      <c r="X11"/>
      <c r="Y11" s="86">
        <f>IF(F11="",0,IF(LEFT(F11,1)="-",ABS(F11),(IF(F11&gt;9,F11+2,11))))</f>
        <v>0</v>
      </c>
      <c r="Z11" s="87">
        <f>IF(F11="",0,IF(LEFT(F11,1)="-",(IF(ABS(F11)&gt;9,(ABS(F11)+2),11)),F11))</f>
        <v>0</v>
      </c>
      <c r="AA11" s="86">
        <f>IF(H11="",0,IF(LEFT(H11,1)="-",ABS(H11),(IF(H11&gt;9,H11+2,11))))</f>
        <v>0</v>
      </c>
      <c r="AB11" s="87">
        <f>IF(H11="",0,IF(LEFT(H11,1)="-",(IF(ABS(H11)&gt;9,(ABS(H11)+2),11)),H11))</f>
        <v>0</v>
      </c>
      <c r="AC11" s="86">
        <f>IF(J11="",0,IF(LEFT(J11,1)="-",ABS(J11),(IF(J11&gt;9,J11+2,11))))</f>
        <v>0</v>
      </c>
      <c r="AD11" s="87">
        <f>IF(J11="",0,IF(LEFT(J11,1)="-",(IF(ABS(J11)&gt;9,(ABS(J11)+2),11)),J11))</f>
        <v>0</v>
      </c>
      <c r="AE11" s="86">
        <f>IF(L11="",0,IF(LEFT(L11,1)="-",ABS(L11),(IF(L11&gt;9,L11+2,11))))</f>
        <v>0</v>
      </c>
      <c r="AF11" s="87">
        <f>IF(L11="",0,IF(LEFT(L11,1)="-",(IF(ABS(L11)&gt;9,(ABS(L11)+2),11)),L11))</f>
        <v>0</v>
      </c>
      <c r="AG11" s="86">
        <f>IF(N11="",0,IF(LEFT(N11,1)="-",ABS(N11),(IF(N11&gt;9,N11+2,11))))</f>
        <v>0</v>
      </c>
      <c r="AH11" s="87">
        <f>IF(N11="",0,IF(LEFT(N11,1)="-",(IF(ABS(N11)&gt;9,(ABS(N11)+2),11)),N11))</f>
        <v>0</v>
      </c>
    </row>
    <row r="12" spans="1:34" ht="19.5" customHeight="1">
      <c r="A12" s="64" t="s">
        <v>39</v>
      </c>
      <c r="B12" s="74" t="str">
        <f>IF(B6&gt;"",B6,"")</f>
        <v>Jani Jormanainen</v>
      </c>
      <c r="C12" s="74" t="str">
        <f>IF(B8&gt;"",B8,"")</f>
        <v>Jussi Mäkelä</v>
      </c>
      <c r="D12" s="88"/>
      <c r="E12" s="76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79">
        <f>IF(COUNT(F12:N12)=0,"",COUNTIF(F12:N12,"&gt;=0"))</f>
      </c>
      <c r="Q12" s="80">
        <f>IF(COUNT(F12:N12)=0,"",(IF(LEFT(F12,1)="-",1,0)+IF(LEFT(H12,1)="-",1,0)+IF(LEFT(J12,1)="-",1,0)+IF(LEFT(L12,1)="-",1,0)+IF(LEFT(N12,1)="-",1,0)))</f>
      </c>
      <c r="R12" s="90"/>
      <c r="S12" s="91"/>
      <c r="T12" s="83">
        <f>+Y12+AA12+AC12+AE12+AG12</f>
        <v>0</v>
      </c>
      <c r="U12" s="84">
        <f>+Z12+AB12+AD12+AF12+AH12</f>
        <v>0</v>
      </c>
      <c r="V12" s="85">
        <f>+T12-U12</f>
        <v>0</v>
      </c>
      <c r="W12"/>
      <c r="X12"/>
      <c r="Y12" s="92">
        <f>IF(F12="",0,IF(LEFT(F12,1)="-",ABS(F12),(IF(F12&gt;9,F12+2,11))))</f>
        <v>0</v>
      </c>
      <c r="Z12" s="93">
        <f>IF(F12="",0,IF(LEFT(F12,1)="-",(IF(ABS(F12)&gt;9,(ABS(F12)+2),11)),F12))</f>
        <v>0</v>
      </c>
      <c r="AA12" s="92">
        <f>IF(H12="",0,IF(LEFT(H12,1)="-",ABS(H12),(IF(H12&gt;9,H12+2,11))))</f>
        <v>0</v>
      </c>
      <c r="AB12" s="93">
        <f>IF(H12="",0,IF(LEFT(H12,1)="-",(IF(ABS(H12)&gt;9,(ABS(H12)+2),11)),H12))</f>
        <v>0</v>
      </c>
      <c r="AC12" s="92">
        <f>IF(J12="",0,IF(LEFT(J12,1)="-",ABS(J12),(IF(J12&gt;9,J12+2,11))))</f>
        <v>0</v>
      </c>
      <c r="AD12" s="93">
        <f>IF(J12="",0,IF(LEFT(J12,1)="-",(IF(ABS(J12)&gt;9,(ABS(J12)+2),11)),J12))</f>
        <v>0</v>
      </c>
      <c r="AE12" s="92">
        <f>IF(L12="",0,IF(LEFT(L12,1)="-",ABS(L12),(IF(L12&gt;9,L12+2,11))))</f>
        <v>0</v>
      </c>
      <c r="AF12" s="93">
        <f>IF(L12="",0,IF(LEFT(L12,1)="-",(IF(ABS(L12)&gt;9,(ABS(L12)+2),11)),L12))</f>
        <v>0</v>
      </c>
      <c r="AG12" s="92">
        <f>IF(N12="",0,IF(LEFT(N12,1)="-",ABS(N12),(IF(N12&gt;9,N12+2,11))))</f>
        <v>0</v>
      </c>
      <c r="AH12" s="93">
        <f>IF(N12="",0,IF(LEFT(N12,1)="-",(IF(ABS(N12)&gt;9,(ABS(N12)+2),11)),N12))</f>
        <v>0</v>
      </c>
    </row>
    <row r="13" spans="1:34" ht="19.5" customHeight="1">
      <c r="A13" s="64" t="s">
        <v>40</v>
      </c>
      <c r="B13" s="94" t="str">
        <f>IF(B5&gt;"",B5,"")</f>
        <v>Pasi Valasti</v>
      </c>
      <c r="C13" s="94" t="str">
        <f>IF(B8&gt;"",B8,"")</f>
        <v>Jussi Mäkelä</v>
      </c>
      <c r="D13" s="66"/>
      <c r="E13" s="67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79">
        <f>IF(COUNT(F13:N13)=0,"",COUNTIF(F13:N13,"&gt;=0"))</f>
      </c>
      <c r="Q13" s="80">
        <f>IF(COUNT(F13:N13)=0,"",(IF(LEFT(F13,1)="-",1,0)+IF(LEFT(H13,1)="-",1,0)+IF(LEFT(J13,1)="-",1,0)+IF(LEFT(L13,1)="-",1,0)+IF(LEFT(N13,1)="-",1,0)))</f>
      </c>
      <c r="R13" s="90"/>
      <c r="S13" s="91"/>
      <c r="T13" s="83">
        <f>+Y13+AA13+AC13+AE13+AG13</f>
        <v>0</v>
      </c>
      <c r="U13" s="84">
        <f>+Z13+AB13+AD13+AF13+AH13</f>
        <v>0</v>
      </c>
      <c r="V13" s="85">
        <f>+T13-U13</f>
        <v>0</v>
      </c>
      <c r="W13"/>
      <c r="X13"/>
      <c r="Y13" s="92">
        <f>IF(F13="",0,IF(LEFT(F13,1)="-",ABS(F13),(IF(F13&gt;9,F13+2,11))))</f>
        <v>0</v>
      </c>
      <c r="Z13" s="93">
        <f>IF(F13="",0,IF(LEFT(F13,1)="-",(IF(ABS(F13)&gt;9,(ABS(F13)+2),11)),F13))</f>
        <v>0</v>
      </c>
      <c r="AA13" s="92">
        <f>IF(H13="",0,IF(LEFT(H13,1)="-",ABS(H13),(IF(H13&gt;9,H13+2,11))))</f>
        <v>0</v>
      </c>
      <c r="AB13" s="93">
        <f>IF(H13="",0,IF(LEFT(H13,1)="-",(IF(ABS(H13)&gt;9,(ABS(H13)+2),11)),H13))</f>
        <v>0</v>
      </c>
      <c r="AC13" s="92">
        <f>IF(J13="",0,IF(LEFT(J13,1)="-",ABS(J13),(IF(J13&gt;9,J13+2,11))))</f>
        <v>0</v>
      </c>
      <c r="AD13" s="93">
        <f>IF(J13="",0,IF(LEFT(J13,1)="-",(IF(ABS(J13)&gt;9,(ABS(J13)+2),11)),J13))</f>
        <v>0</v>
      </c>
      <c r="AE13" s="92">
        <f>IF(L13="",0,IF(LEFT(L13,1)="-",ABS(L13),(IF(L13&gt;9,L13+2,11))))</f>
        <v>0</v>
      </c>
      <c r="AF13" s="93">
        <f>IF(L13="",0,IF(LEFT(L13,1)="-",(IF(ABS(L13)&gt;9,(ABS(L13)+2),11)),L13))</f>
        <v>0</v>
      </c>
      <c r="AG13" s="92">
        <f>IF(N13="",0,IF(LEFT(N13,1)="-",ABS(N13),(IF(N13&gt;9,N13+2,11))))</f>
        <v>0</v>
      </c>
      <c r="AH13" s="93">
        <f>IF(N13="",0,IF(LEFT(N13,1)="-",(IF(ABS(N13)&gt;9,(ABS(N13)+2),11)),N13))</f>
        <v>0</v>
      </c>
    </row>
    <row r="14" spans="1:34" ht="19.5" customHeight="1">
      <c r="A14" s="64" t="s">
        <v>41</v>
      </c>
      <c r="B14" s="74" t="str">
        <f>IF(B6&gt;"",B6,"")</f>
        <v>Jani Jormanainen</v>
      </c>
      <c r="C14" s="74" t="str">
        <f>IF(B7&gt;"",B7,"")</f>
        <v>Miikka O'Connor</v>
      </c>
      <c r="D14" s="75"/>
      <c r="E14" s="76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>
        <f>IF(COUNT(F14:N14)=0,"",COUNTIF(F14:N14,"&gt;=0"))</f>
      </c>
      <c r="Q14" s="80">
        <f>IF(COUNT(F14:N14)=0,"",(IF(LEFT(F14,1)="-",1,0)+IF(LEFT(H14,1)="-",1,0)+IF(LEFT(J14,1)="-",1,0)+IF(LEFT(L14,1)="-",1,0)+IF(LEFT(N14,1)="-",1,0)))</f>
      </c>
      <c r="R14" s="90"/>
      <c r="S14" s="91"/>
      <c r="T14" s="83">
        <f>+Y14+AA14+AC14+AE14+AG14</f>
        <v>0</v>
      </c>
      <c r="U14" s="84">
        <f>+Z14+AB14+AD14+AF14+AH14</f>
        <v>0</v>
      </c>
      <c r="V14" s="85">
        <f>+T14-U14</f>
        <v>0</v>
      </c>
      <c r="W14"/>
      <c r="X14"/>
      <c r="Y14" s="92">
        <f>IF(F14="",0,IF(LEFT(F14,1)="-",ABS(F14),(IF(F14&gt;9,F14+2,11))))</f>
        <v>0</v>
      </c>
      <c r="Z14" s="93">
        <f>IF(F14="",0,IF(LEFT(F14,1)="-",(IF(ABS(F14)&gt;9,(ABS(F14)+2),11)),F14))</f>
        <v>0</v>
      </c>
      <c r="AA14" s="92">
        <f>IF(H14="",0,IF(LEFT(H14,1)="-",ABS(H14),(IF(H14&gt;9,H14+2,11))))</f>
        <v>0</v>
      </c>
      <c r="AB14" s="93">
        <f>IF(H14="",0,IF(LEFT(H14,1)="-",(IF(ABS(H14)&gt;9,(ABS(H14)+2),11)),H14))</f>
        <v>0</v>
      </c>
      <c r="AC14" s="92">
        <f>IF(J14="",0,IF(LEFT(J14,1)="-",ABS(J14),(IF(J14&gt;9,J14+2,11))))</f>
        <v>0</v>
      </c>
      <c r="AD14" s="93">
        <f>IF(J14="",0,IF(LEFT(J14,1)="-",(IF(ABS(J14)&gt;9,(ABS(J14)+2),11)),J14))</f>
        <v>0</v>
      </c>
      <c r="AE14" s="92">
        <f>IF(L14="",0,IF(LEFT(L14,1)="-",ABS(L14),(IF(L14&gt;9,L14+2,11))))</f>
        <v>0</v>
      </c>
      <c r="AF14" s="93">
        <f>IF(L14="",0,IF(LEFT(L14,1)="-",(IF(ABS(L14)&gt;9,(ABS(L14)+2),11)),L14))</f>
        <v>0</v>
      </c>
      <c r="AG14" s="92">
        <f>IF(N14="",0,IF(LEFT(N14,1)="-",ABS(N14),(IF(N14&gt;9,N14+2,11))))</f>
        <v>0</v>
      </c>
      <c r="AH14" s="93">
        <f>IF(N14="",0,IF(LEFT(N14,1)="-",(IF(ABS(N14)&gt;9,(ABS(N14)+2),11)),N14))</f>
        <v>0</v>
      </c>
    </row>
    <row r="15" spans="1:34" ht="19.5" customHeight="1">
      <c r="A15" s="64" t="s">
        <v>42</v>
      </c>
      <c r="B15" s="74" t="str">
        <f>IF(B5&gt;"",B5,"")</f>
        <v>Pasi Valasti</v>
      </c>
      <c r="C15" s="74" t="str">
        <f>IF(B6&gt;"",B6,"")</f>
        <v>Jani Jormanainen</v>
      </c>
      <c r="D15" s="88"/>
      <c r="E15" s="76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79">
        <f>IF(COUNT(F15:N15)=0,"",COUNTIF(F15:N15,"&gt;=0"))</f>
      </c>
      <c r="Q15" s="80">
        <f>IF(COUNT(F15:N15)=0,"",(IF(LEFT(F15,1)="-",1,0)+IF(LEFT(H15,1)="-",1,0)+IF(LEFT(J15,1)="-",1,0)+IF(LEFT(L15,1)="-",1,0)+IF(LEFT(N15,1)="-",1,0)))</f>
      </c>
      <c r="R15" s="90"/>
      <c r="S15" s="91"/>
      <c r="T15" s="83">
        <f>+Y15+AA15+AC15+AE15+AG15</f>
        <v>0</v>
      </c>
      <c r="U15" s="84">
        <f>+Z15+AB15+AD15+AF15+AH15</f>
        <v>0</v>
      </c>
      <c r="V15" s="85">
        <f>+T15-U15</f>
        <v>0</v>
      </c>
      <c r="W15"/>
      <c r="X15"/>
      <c r="Y15" s="92">
        <f>IF(F15="",0,IF(LEFT(F15,1)="-",ABS(F15),(IF(F15&gt;9,F15+2,11))))</f>
        <v>0</v>
      </c>
      <c r="Z15" s="93">
        <f>IF(F15="",0,IF(LEFT(F15,1)="-",(IF(ABS(F15)&gt;9,(ABS(F15)+2),11)),F15))</f>
        <v>0</v>
      </c>
      <c r="AA15" s="92">
        <f>IF(H15="",0,IF(LEFT(H15,1)="-",ABS(H15),(IF(H15&gt;9,H15+2,11))))</f>
        <v>0</v>
      </c>
      <c r="AB15" s="93">
        <f>IF(H15="",0,IF(LEFT(H15,1)="-",(IF(ABS(H15)&gt;9,(ABS(H15)+2),11)),H15))</f>
        <v>0</v>
      </c>
      <c r="AC15" s="92">
        <f>IF(J15="",0,IF(LEFT(J15,1)="-",ABS(J15),(IF(J15&gt;9,J15+2,11))))</f>
        <v>0</v>
      </c>
      <c r="AD15" s="93">
        <f>IF(J15="",0,IF(LEFT(J15,1)="-",(IF(ABS(J15)&gt;9,(ABS(J15)+2),11)),J15))</f>
        <v>0</v>
      </c>
      <c r="AE15" s="92">
        <f>IF(L15="",0,IF(LEFT(L15,1)="-",ABS(L15),(IF(L15&gt;9,L15+2,11))))</f>
        <v>0</v>
      </c>
      <c r="AF15" s="93">
        <f>IF(L15="",0,IF(LEFT(L15,1)="-",(IF(ABS(L15)&gt;9,(ABS(L15)+2),11)),L15))</f>
        <v>0</v>
      </c>
      <c r="AG15" s="92">
        <f>IF(N15="",0,IF(LEFT(N15,1)="-",ABS(N15),(IF(N15&gt;9,N15+2,11))))</f>
        <v>0</v>
      </c>
      <c r="AH15" s="93">
        <f>IF(N15="",0,IF(LEFT(N15,1)="-",(IF(ABS(N15)&gt;9,(ABS(N15)+2),11)),N15))</f>
        <v>0</v>
      </c>
    </row>
    <row r="16" spans="1:34" ht="19.5" customHeight="1">
      <c r="A16" s="96" t="s">
        <v>43</v>
      </c>
      <c r="B16" s="97" t="str">
        <f>IF(B7&gt;"",B7,"")</f>
        <v>Miikka O'Connor</v>
      </c>
      <c r="C16" s="97" t="str">
        <f>IF(B8&gt;"",B8,"")</f>
        <v>Jussi Mäkelä</v>
      </c>
      <c r="D16" s="66"/>
      <c r="E16" s="98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9">
        <f>IF(COUNT(F16:N16)=0,"",COUNTIF(F16:N16,"&gt;=0"))</f>
      </c>
      <c r="Q16" s="100">
        <f>IF(COUNT(F16:N16)=0,"",(IF(LEFT(F16,1)="-",1,0)+IF(LEFT(H16,1)="-",1,0)+IF(LEFT(J16,1)="-",1,0)+IF(LEFT(L16,1)="-",1,0)+IF(LEFT(N16,1)="-",1,0)))</f>
      </c>
      <c r="R16" s="101"/>
      <c r="S16" s="102"/>
      <c r="T16" s="83">
        <f>+Y16+AA16+AC16+AE16+AG16</f>
        <v>0</v>
      </c>
      <c r="U16" s="84">
        <f>+Z16+AB16+AD16+AF16+AH16</f>
        <v>0</v>
      </c>
      <c r="V16" s="85">
        <f>+T16-U16</f>
        <v>0</v>
      </c>
      <c r="W16"/>
      <c r="X16"/>
      <c r="Y16" s="103">
        <f>IF(F16="",0,IF(LEFT(F16,1)="-",ABS(F16),(IF(F16&gt;9,F16+2,11))))</f>
        <v>0</v>
      </c>
      <c r="Z16" s="104">
        <f>IF(F16="",0,IF(LEFT(F16,1)="-",(IF(ABS(F16)&gt;9,(ABS(F16)+2),11)),F16))</f>
        <v>0</v>
      </c>
      <c r="AA16" s="103">
        <f>IF(H16="",0,IF(LEFT(H16,1)="-",ABS(H16),(IF(H16&gt;9,H16+2,11))))</f>
        <v>0</v>
      </c>
      <c r="AB16" s="104">
        <f>IF(H16="",0,IF(LEFT(H16,1)="-",(IF(ABS(H16)&gt;9,(ABS(H16)+2),11)),H16))</f>
        <v>0</v>
      </c>
      <c r="AC16" s="103">
        <f>IF(J16="",0,IF(LEFT(J16,1)="-",ABS(J16),(IF(J16&gt;9,J16+2,11))))</f>
        <v>0</v>
      </c>
      <c r="AD16" s="104">
        <f>IF(J16="",0,IF(LEFT(J16,1)="-",(IF(ABS(J16)&gt;9,(ABS(J16)+2),11)),J16))</f>
        <v>0</v>
      </c>
      <c r="AE16" s="103">
        <f>IF(L16="",0,IF(LEFT(L16,1)="-",ABS(L16),(IF(L16&gt;9,L16+2,11))))</f>
        <v>0</v>
      </c>
      <c r="AF16" s="104">
        <f>IF(L16="",0,IF(LEFT(L16,1)="-",(IF(ABS(L16)&gt;9,(ABS(L16)+2),11)),L16))</f>
        <v>0</v>
      </c>
      <c r="AG16" s="103">
        <f>IF(N16="",0,IF(LEFT(N16,1)="-",ABS(N16),(IF(N16&gt;9,N16+2,11))))</f>
        <v>0</v>
      </c>
      <c r="AH16" s="104">
        <f>IF(N16="",0,IF(LEFT(N16,1)="-",(IF(ABS(N16)&gt;9,(ABS(N16)+2),11)),N16))</f>
        <v>0</v>
      </c>
    </row>
    <row r="17" spans="1:17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34" ht="19.5" customHeight="1">
      <c r="A20" s="105"/>
      <c r="B20" s="106" t="s">
        <v>0</v>
      </c>
      <c r="C20" s="107"/>
      <c r="D20" s="107"/>
      <c r="E20" s="107"/>
      <c r="F20" s="108"/>
      <c r="G20" s="107"/>
      <c r="H20" s="109" t="s">
        <v>1</v>
      </c>
      <c r="I20" s="110"/>
      <c r="J20" s="11" t="s">
        <v>2</v>
      </c>
      <c r="K20" s="11"/>
      <c r="L20" s="11"/>
      <c r="M20" s="11"/>
      <c r="N20" s="111" t="s">
        <v>3</v>
      </c>
      <c r="O20" s="112"/>
      <c r="P20" s="113" t="s">
        <v>44</v>
      </c>
      <c r="Q20" s="113"/>
      <c r="R20" s="113"/>
      <c r="S20" s="11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9.5" customHeight="1">
      <c r="A21" s="114"/>
      <c r="B21" s="16" t="s">
        <v>5</v>
      </c>
      <c r="C21" s="17" t="s">
        <v>6</v>
      </c>
      <c r="D21" s="18"/>
      <c r="E21" s="18"/>
      <c r="F21" s="18"/>
      <c r="G21" s="19" t="s">
        <v>7</v>
      </c>
      <c r="H21" s="19"/>
      <c r="I21" s="19"/>
      <c r="J21" s="20">
        <v>42140</v>
      </c>
      <c r="K21" s="20"/>
      <c r="L21" s="20"/>
      <c r="M21" s="20"/>
      <c r="N21" s="21" t="s">
        <v>8</v>
      </c>
      <c r="O21" s="22"/>
      <c r="P21" s="115">
        <v>0.4583333333333333</v>
      </c>
      <c r="Q21" s="115"/>
      <c r="R21" s="115"/>
      <c r="S21" s="11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9.5" customHeight="1">
      <c r="A22" s="116"/>
      <c r="B22" s="25" t="s">
        <v>9</v>
      </c>
      <c r="C22" s="26" t="s">
        <v>10</v>
      </c>
      <c r="D22" s="27" t="s">
        <v>11</v>
      </c>
      <c r="E22" s="27"/>
      <c r="F22" s="27" t="s">
        <v>12</v>
      </c>
      <c r="G22" s="27"/>
      <c r="H22" s="27" t="s">
        <v>13</v>
      </c>
      <c r="I22" s="27"/>
      <c r="J22" s="27" t="s">
        <v>14</v>
      </c>
      <c r="K22" s="27"/>
      <c r="L22" s="27"/>
      <c r="M22" s="27"/>
      <c r="N22" s="28" t="s">
        <v>15</v>
      </c>
      <c r="O22" s="29" t="s">
        <v>16</v>
      </c>
      <c r="P22" s="30" t="s">
        <v>17</v>
      </c>
      <c r="Q22" s="31"/>
      <c r="R22" s="117" t="s">
        <v>18</v>
      </c>
      <c r="S22" s="117"/>
      <c r="T22" s="118" t="s">
        <v>19</v>
      </c>
      <c r="U22" s="118"/>
      <c r="V22" s="34" t="s">
        <v>20</v>
      </c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9.5" customHeight="1">
      <c r="A23" s="119" t="s">
        <v>11</v>
      </c>
      <c r="B23" s="36" t="s">
        <v>45</v>
      </c>
      <c r="C23" s="37" t="s">
        <v>46</v>
      </c>
      <c r="D23" s="38"/>
      <c r="E23" s="39"/>
      <c r="F23" s="40">
        <f>+P33</f>
      </c>
      <c r="G23" s="41">
        <f>+Q33</f>
      </c>
      <c r="H23" s="40">
        <f>P29</f>
      </c>
      <c r="I23" s="41">
        <f>Q29</f>
      </c>
      <c r="J23" s="40">
        <f>P31</f>
      </c>
      <c r="K23" s="41">
        <f>Q31</f>
      </c>
      <c r="L23" s="40"/>
      <c r="M23" s="41"/>
      <c r="N23" s="42">
        <f>IF(SUM(D23:M23)=0,"",COUNTIF(E23:E26,"3"))</f>
      </c>
      <c r="O23" s="43">
        <f>IF(SUM(E23:N23)=0,"",COUNTIF(D23:D26,"3"))</f>
      </c>
      <c r="P23" s="44">
        <f>IF(SUM(D23:M23)=0,"",SUM(E23:E26))</f>
      </c>
      <c r="Q23" s="45">
        <f>IF(SUM(D23:M23)=0,"",SUM(D23:D26))</f>
      </c>
      <c r="R23" s="120"/>
      <c r="S23" s="120"/>
      <c r="T23" s="47">
        <f>+T29+T31+T33</f>
        <v>0</v>
      </c>
      <c r="U23" s="47">
        <f>+U29+U31+U33</f>
        <v>0</v>
      </c>
      <c r="V23" s="48">
        <f>+T23-U23</f>
        <v>0</v>
      </c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9.5" customHeight="1">
      <c r="A24" s="121" t="s">
        <v>12</v>
      </c>
      <c r="B24" s="36" t="s">
        <v>47</v>
      </c>
      <c r="C24" s="37" t="s">
        <v>24</v>
      </c>
      <c r="D24" s="50">
        <f>+Q33</f>
      </c>
      <c r="E24" s="51">
        <f>+P33</f>
      </c>
      <c r="F24" s="52"/>
      <c r="G24" s="53"/>
      <c r="H24" s="50">
        <f>P32</f>
      </c>
      <c r="I24" s="51">
        <f>Q32</f>
      </c>
      <c r="J24" s="50">
        <f>P30</f>
      </c>
      <c r="K24" s="51">
        <f>Q30</f>
      </c>
      <c r="L24" s="50"/>
      <c r="M24" s="51"/>
      <c r="N24" s="42">
        <f>IF(SUM(D24:M24)=0,"",COUNTIF(G23:G26,"3"))</f>
      </c>
      <c r="O24" s="43">
        <f>IF(SUM(E24:N24)=0,"",COUNTIF(F23:F26,"3"))</f>
      </c>
      <c r="P24" s="44">
        <f>IF(SUM(D24:M24)=0,"",SUM(G23:G26))</f>
      </c>
      <c r="Q24" s="45">
        <f>IF(SUM(D24:M24)=0,"",SUM(F23:F26))</f>
      </c>
      <c r="R24" s="120"/>
      <c r="S24" s="120"/>
      <c r="T24" s="47">
        <f>+T30+T32+U33</f>
        <v>0</v>
      </c>
      <c r="U24" s="47">
        <f>+U30+U32+T33</f>
        <v>0</v>
      </c>
      <c r="V24" s="48">
        <f>+T24-U24</f>
        <v>0</v>
      </c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9.5" customHeight="1">
      <c r="A25" s="121" t="s">
        <v>13</v>
      </c>
      <c r="B25" s="36" t="s">
        <v>48</v>
      </c>
      <c r="C25" s="37" t="s">
        <v>49</v>
      </c>
      <c r="D25" s="50">
        <f>+Q29</f>
      </c>
      <c r="E25" s="51">
        <f>+P29</f>
      </c>
      <c r="F25" s="50">
        <f>Q32</f>
      </c>
      <c r="G25" s="51">
        <f>P32</f>
      </c>
      <c r="H25" s="52"/>
      <c r="I25" s="53"/>
      <c r="J25" s="50">
        <f>P34</f>
      </c>
      <c r="K25" s="51">
        <f>Q34</f>
      </c>
      <c r="L25" s="50"/>
      <c r="M25" s="51"/>
      <c r="N25" s="42">
        <f>IF(SUM(D25:M25)=0,"",COUNTIF(I23:I26,"3"))</f>
      </c>
      <c r="O25" s="43">
        <f>IF(SUM(E25:N25)=0,"",COUNTIF(H23:H26,"3"))</f>
      </c>
      <c r="P25" s="44">
        <f>IF(SUM(D25:M25)=0,"",SUM(I23:I26))</f>
      </c>
      <c r="Q25" s="45">
        <f>IF(SUM(D25:M25)=0,"",SUM(H23:H26))</f>
      </c>
      <c r="R25" s="120"/>
      <c r="S25" s="120"/>
      <c r="T25" s="47">
        <f>+U29+U32+T34</f>
        <v>0</v>
      </c>
      <c r="U25" s="47">
        <f>+T29+T32+U34</f>
        <v>0</v>
      </c>
      <c r="V25" s="48">
        <f>+T25-U25</f>
        <v>0</v>
      </c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9.5" customHeight="1">
      <c r="A26" s="121" t="s">
        <v>14</v>
      </c>
      <c r="B26" s="54" t="s">
        <v>50</v>
      </c>
      <c r="C26" s="37" t="s">
        <v>49</v>
      </c>
      <c r="D26" s="50">
        <f>Q31</f>
      </c>
      <c r="E26" s="51">
        <f>P31</f>
      </c>
      <c r="F26" s="50">
        <f>Q30</f>
      </c>
      <c r="G26" s="51">
        <f>P30</f>
      </c>
      <c r="H26" s="50">
        <f>Q34</f>
      </c>
      <c r="I26" s="51">
        <f>P34</f>
      </c>
      <c r="J26" s="52"/>
      <c r="K26" s="53"/>
      <c r="L26" s="50"/>
      <c r="M26" s="51"/>
      <c r="N26" s="42">
        <f>IF(SUM(D26:M26)=0,"",COUNTIF(K23:K26,"3"))</f>
      </c>
      <c r="O26" s="43">
        <f>IF(SUM(E26:N26)=0,"",COUNTIF(J23:J26,"3"))</f>
      </c>
      <c r="P26" s="44">
        <f>IF(SUM(D26:M27)=0,"",SUM(K23:K26))</f>
      </c>
      <c r="Q26" s="45">
        <f>IF(SUM(D26:M26)=0,"",SUM(J23:J26))</f>
      </c>
      <c r="R26" s="120"/>
      <c r="S26" s="120"/>
      <c r="T26" s="47">
        <f>+U30+U31+U34</f>
        <v>0</v>
      </c>
      <c r="U26" s="47">
        <f>+T30+T31+T34</f>
        <v>0</v>
      </c>
      <c r="V26" s="48">
        <f>+T26-U26</f>
        <v>0</v>
      </c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9.5" customHeight="1">
      <c r="A27" s="122"/>
      <c r="B27" s="56" t="s">
        <v>29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123"/>
      <c r="T27" s="60"/>
      <c r="U27" s="61" t="s">
        <v>30</v>
      </c>
      <c r="V27" s="62">
        <f>SUM(V23:V26)</f>
        <v>0</v>
      </c>
      <c r="W27" s="61" t="str">
        <f>IF(V27=0,"OK","Virhe")</f>
        <v>OK</v>
      </c>
      <c r="X27" s="63"/>
      <c r="Y27"/>
      <c r="Z27"/>
      <c r="AA27"/>
      <c r="AB27"/>
      <c r="AC27"/>
      <c r="AD27"/>
      <c r="AE27"/>
      <c r="AF27"/>
      <c r="AG27"/>
      <c r="AH27"/>
    </row>
    <row r="28" spans="1:34" ht="19.5" customHeight="1">
      <c r="A28" s="124"/>
      <c r="B28" s="65" t="s">
        <v>31</v>
      </c>
      <c r="C28" s="66"/>
      <c r="D28" s="66"/>
      <c r="E28" s="67"/>
      <c r="F28" s="68" t="s">
        <v>32</v>
      </c>
      <c r="G28" s="68"/>
      <c r="H28" s="68" t="s">
        <v>33</v>
      </c>
      <c r="I28" s="68"/>
      <c r="J28" s="68" t="s">
        <v>34</v>
      </c>
      <c r="K28" s="68"/>
      <c r="L28" s="68" t="s">
        <v>35</v>
      </c>
      <c r="M28" s="68"/>
      <c r="N28" s="68" t="s">
        <v>36</v>
      </c>
      <c r="O28" s="68"/>
      <c r="P28" s="69" t="s">
        <v>37</v>
      </c>
      <c r="Q28" s="69"/>
      <c r="R28" s="70"/>
      <c r="S28" s="125"/>
      <c r="T28" s="72" t="s">
        <v>19</v>
      </c>
      <c r="U28" s="73"/>
      <c r="V28" s="34" t="s">
        <v>20</v>
      </c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9.5" customHeight="1">
      <c r="A29" s="124" t="s">
        <v>38</v>
      </c>
      <c r="B29" s="74" t="str">
        <f>IF(B23&gt;"",B23,"")</f>
        <v>Roope Kantola</v>
      </c>
      <c r="C29" s="74" t="str">
        <f>IF(B25&gt;"",B25,"")</f>
        <v>Riku Autio</v>
      </c>
      <c r="D29" s="75"/>
      <c r="E29" s="76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9">
        <f>IF(COUNT(F29:N29)=0,"",COUNTIF(F29:N29,"&gt;=0"))</f>
      </c>
      <c r="Q29" s="80">
        <f>IF(COUNT(F29:N29)=0,"",(IF(LEFT(F29,1)="-",1,0)+IF(LEFT(H29,1)="-",1,0)+IF(LEFT(J29,1)="-",1,0)+IF(LEFT(L29,1)="-",1,0)+IF(LEFT(N29,1)="-",1,0)))</f>
      </c>
      <c r="R29" s="81"/>
      <c r="S29" s="126"/>
      <c r="T29" s="83">
        <f>+Y29+AA29+AC29+AE29+AG29</f>
        <v>0</v>
      </c>
      <c r="U29" s="84">
        <f>+Z29+AB29+AD29+AF29+AH29</f>
        <v>0</v>
      </c>
      <c r="V29" s="85">
        <f>+T29-U29</f>
        <v>0</v>
      </c>
      <c r="W29"/>
      <c r="X29"/>
      <c r="Y29" s="86">
        <f>IF(F29="",0,IF(LEFT(F29,1)="-",ABS(F29),(IF(F29&gt;9,F29+2,11))))</f>
        <v>0</v>
      </c>
      <c r="Z29" s="87">
        <f>IF(F29="",0,IF(LEFT(F29,1)="-",(IF(ABS(F29)&gt;9,(ABS(F29)+2),11)),F29))</f>
        <v>0</v>
      </c>
      <c r="AA29" s="86">
        <f>IF(H29="",0,IF(LEFT(H29,1)="-",ABS(H29),(IF(H29&gt;9,H29+2,11))))</f>
        <v>0</v>
      </c>
      <c r="AB29" s="87">
        <f>IF(H29="",0,IF(LEFT(H29,1)="-",(IF(ABS(H29)&gt;9,(ABS(H29)+2),11)),H29))</f>
        <v>0</v>
      </c>
      <c r="AC29" s="86">
        <f>IF(J29="",0,IF(LEFT(J29,1)="-",ABS(J29),(IF(J29&gt;9,J29+2,11))))</f>
        <v>0</v>
      </c>
      <c r="AD29" s="87">
        <f>IF(J29="",0,IF(LEFT(J29,1)="-",(IF(ABS(J29)&gt;9,(ABS(J29)+2),11)),J29))</f>
        <v>0</v>
      </c>
      <c r="AE29" s="86">
        <f>IF(L29="",0,IF(LEFT(L29,1)="-",ABS(L29),(IF(L29&gt;9,L29+2,11))))</f>
        <v>0</v>
      </c>
      <c r="AF29" s="87">
        <f>IF(L29="",0,IF(LEFT(L29,1)="-",(IF(ABS(L29)&gt;9,(ABS(L29)+2),11)),L29))</f>
        <v>0</v>
      </c>
      <c r="AG29" s="86">
        <f>IF(N29="",0,IF(LEFT(N29,1)="-",ABS(N29),(IF(N29&gt;9,N29+2,11))))</f>
        <v>0</v>
      </c>
      <c r="AH29" s="87">
        <f>IF(N29="",0,IF(LEFT(N29,1)="-",(IF(ABS(N29)&gt;9,(ABS(N29)+2),11)),N29))</f>
        <v>0</v>
      </c>
    </row>
    <row r="30" spans="1:34" ht="19.5" customHeight="1">
      <c r="A30" s="124" t="s">
        <v>39</v>
      </c>
      <c r="B30" s="74" t="str">
        <f>IF(B24&gt;"",B24,"")</f>
        <v>Toni Soine</v>
      </c>
      <c r="C30" s="74" t="str">
        <f>IF(B26&gt;"",B26,"")</f>
        <v>Veikka Flemming</v>
      </c>
      <c r="D30" s="88"/>
      <c r="E30" s="7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79">
        <f>IF(COUNT(F30:N30)=0,"",COUNTIF(F30:N30,"&gt;=0"))</f>
      </c>
      <c r="Q30" s="80">
        <f>IF(COUNT(F30:N30)=0,"",(IF(LEFT(F30,1)="-",1,0)+IF(LEFT(H30,1)="-",1,0)+IF(LEFT(J30,1)="-",1,0)+IF(LEFT(L30,1)="-",1,0)+IF(LEFT(N30,1)="-",1,0)))</f>
      </c>
      <c r="R30" s="90"/>
      <c r="S30" s="127"/>
      <c r="T30" s="83">
        <f>+Y30+AA30+AC30+AE30+AG30</f>
        <v>0</v>
      </c>
      <c r="U30" s="84">
        <f>+Z30+AB30+AD30+AF30+AH30</f>
        <v>0</v>
      </c>
      <c r="V30" s="85">
        <f>+T30-U30</f>
        <v>0</v>
      </c>
      <c r="W30"/>
      <c r="X30"/>
      <c r="Y30" s="92">
        <f>IF(F30="",0,IF(LEFT(F30,1)="-",ABS(F30),(IF(F30&gt;9,F30+2,11))))</f>
        <v>0</v>
      </c>
      <c r="Z30" s="93">
        <f>IF(F30="",0,IF(LEFT(F30,1)="-",(IF(ABS(F30)&gt;9,(ABS(F30)+2),11)),F30))</f>
        <v>0</v>
      </c>
      <c r="AA30" s="92">
        <f>IF(H30="",0,IF(LEFT(H30,1)="-",ABS(H30),(IF(H30&gt;9,H30+2,11))))</f>
        <v>0</v>
      </c>
      <c r="AB30" s="93">
        <f>IF(H30="",0,IF(LEFT(H30,1)="-",(IF(ABS(H30)&gt;9,(ABS(H30)+2),11)),H30))</f>
        <v>0</v>
      </c>
      <c r="AC30" s="92">
        <f>IF(J30="",0,IF(LEFT(J30,1)="-",ABS(J30),(IF(J30&gt;9,J30+2,11))))</f>
        <v>0</v>
      </c>
      <c r="AD30" s="93">
        <f>IF(J30="",0,IF(LEFT(J30,1)="-",(IF(ABS(J30)&gt;9,(ABS(J30)+2),11)),J30))</f>
        <v>0</v>
      </c>
      <c r="AE30" s="92">
        <f>IF(L30="",0,IF(LEFT(L30,1)="-",ABS(L30),(IF(L30&gt;9,L30+2,11))))</f>
        <v>0</v>
      </c>
      <c r="AF30" s="93">
        <f>IF(L30="",0,IF(LEFT(L30,1)="-",(IF(ABS(L30)&gt;9,(ABS(L30)+2),11)),L30))</f>
        <v>0</v>
      </c>
      <c r="AG30" s="92">
        <f>IF(N30="",0,IF(LEFT(N30,1)="-",ABS(N30),(IF(N30&gt;9,N30+2,11))))</f>
        <v>0</v>
      </c>
      <c r="AH30" s="93">
        <f>IF(N30="",0,IF(LEFT(N30,1)="-",(IF(ABS(N30)&gt;9,(ABS(N30)+2),11)),N30))</f>
        <v>0</v>
      </c>
    </row>
    <row r="31" spans="1:34" ht="19.5" customHeight="1">
      <c r="A31" s="124" t="s">
        <v>40</v>
      </c>
      <c r="B31" s="94" t="str">
        <f>IF(B23&gt;"",B23,"")</f>
        <v>Roope Kantola</v>
      </c>
      <c r="C31" s="94" t="str">
        <f>IF(B26&gt;"",B26,"")</f>
        <v>Veikka Flemming</v>
      </c>
      <c r="D31" s="66"/>
      <c r="E31" s="67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79">
        <f>IF(COUNT(F31:N31)=0,"",COUNTIF(F31:N31,"&gt;=0"))</f>
      </c>
      <c r="Q31" s="80">
        <f>IF(COUNT(F31:N31)=0,"",(IF(LEFT(F31,1)="-",1,0)+IF(LEFT(H31,1)="-",1,0)+IF(LEFT(J31,1)="-",1,0)+IF(LEFT(L31,1)="-",1,0)+IF(LEFT(N31,1)="-",1,0)))</f>
      </c>
      <c r="R31" s="90"/>
      <c r="S31" s="127"/>
      <c r="T31" s="83">
        <f>+Y31+AA31+AC31+AE31+AG31</f>
        <v>0</v>
      </c>
      <c r="U31" s="84">
        <f>+Z31+AB31+AD31+AF31+AH31</f>
        <v>0</v>
      </c>
      <c r="V31" s="85">
        <f>+T31-U31</f>
        <v>0</v>
      </c>
      <c r="W31"/>
      <c r="X31"/>
      <c r="Y31" s="92">
        <f>IF(F31="",0,IF(LEFT(F31,1)="-",ABS(F31),(IF(F31&gt;9,F31+2,11))))</f>
        <v>0</v>
      </c>
      <c r="Z31" s="93">
        <f>IF(F31="",0,IF(LEFT(F31,1)="-",(IF(ABS(F31)&gt;9,(ABS(F31)+2),11)),F31))</f>
        <v>0</v>
      </c>
      <c r="AA31" s="92">
        <f>IF(H31="",0,IF(LEFT(H31,1)="-",ABS(H31),(IF(H31&gt;9,H31+2,11))))</f>
        <v>0</v>
      </c>
      <c r="AB31" s="93">
        <f>IF(H31="",0,IF(LEFT(H31,1)="-",(IF(ABS(H31)&gt;9,(ABS(H31)+2),11)),H31))</f>
        <v>0</v>
      </c>
      <c r="AC31" s="92">
        <f>IF(J31="",0,IF(LEFT(J31,1)="-",ABS(J31),(IF(J31&gt;9,J31+2,11))))</f>
        <v>0</v>
      </c>
      <c r="AD31" s="93">
        <f>IF(J31="",0,IF(LEFT(J31,1)="-",(IF(ABS(J31)&gt;9,(ABS(J31)+2),11)),J31))</f>
        <v>0</v>
      </c>
      <c r="AE31" s="92">
        <f>IF(L31="",0,IF(LEFT(L31,1)="-",ABS(L31),(IF(L31&gt;9,L31+2,11))))</f>
        <v>0</v>
      </c>
      <c r="AF31" s="93">
        <f>IF(L31="",0,IF(LEFT(L31,1)="-",(IF(ABS(L31)&gt;9,(ABS(L31)+2),11)),L31))</f>
        <v>0</v>
      </c>
      <c r="AG31" s="92">
        <f>IF(N31="",0,IF(LEFT(N31,1)="-",ABS(N31),(IF(N31&gt;9,N31+2,11))))</f>
        <v>0</v>
      </c>
      <c r="AH31" s="93">
        <f>IF(N31="",0,IF(LEFT(N31,1)="-",(IF(ABS(N31)&gt;9,(ABS(N31)+2),11)),N31))</f>
        <v>0</v>
      </c>
    </row>
    <row r="32" spans="1:34" ht="19.5" customHeight="1">
      <c r="A32" s="124" t="s">
        <v>41</v>
      </c>
      <c r="B32" s="74" t="str">
        <f>IF(B24&gt;"",B24,"")</f>
        <v>Toni Soine</v>
      </c>
      <c r="C32" s="74" t="str">
        <f>IF(B25&gt;"",B25,"")</f>
        <v>Riku Autio</v>
      </c>
      <c r="D32" s="75"/>
      <c r="E32" s="7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>
        <f>IF(COUNT(F32:N32)=0,"",COUNTIF(F32:N32,"&gt;=0"))</f>
      </c>
      <c r="Q32" s="80">
        <f>IF(COUNT(F32:N32)=0,"",(IF(LEFT(F32,1)="-",1,0)+IF(LEFT(H32,1)="-",1,0)+IF(LEFT(J32,1)="-",1,0)+IF(LEFT(L32,1)="-",1,0)+IF(LEFT(N32,1)="-",1,0)))</f>
      </c>
      <c r="R32" s="90"/>
      <c r="S32" s="127"/>
      <c r="T32" s="83">
        <f>+Y32+AA32+AC32+AE32+AG32</f>
        <v>0</v>
      </c>
      <c r="U32" s="84">
        <f>+Z32+AB32+AD32+AF32+AH32</f>
        <v>0</v>
      </c>
      <c r="V32" s="85">
        <f>+T32-U32</f>
        <v>0</v>
      </c>
      <c r="W32"/>
      <c r="X32"/>
      <c r="Y32" s="92">
        <f>IF(F32="",0,IF(LEFT(F32,1)="-",ABS(F32),(IF(F32&gt;9,F32+2,11))))</f>
        <v>0</v>
      </c>
      <c r="Z32" s="93">
        <f>IF(F32="",0,IF(LEFT(F32,1)="-",(IF(ABS(F32)&gt;9,(ABS(F32)+2),11)),F32))</f>
        <v>0</v>
      </c>
      <c r="AA32" s="92">
        <f>IF(H32="",0,IF(LEFT(H32,1)="-",ABS(H32),(IF(H32&gt;9,H32+2,11))))</f>
        <v>0</v>
      </c>
      <c r="AB32" s="93">
        <f>IF(H32="",0,IF(LEFT(H32,1)="-",(IF(ABS(H32)&gt;9,(ABS(H32)+2),11)),H32))</f>
        <v>0</v>
      </c>
      <c r="AC32" s="92">
        <f>IF(J32="",0,IF(LEFT(J32,1)="-",ABS(J32),(IF(J32&gt;9,J32+2,11))))</f>
        <v>0</v>
      </c>
      <c r="AD32" s="93">
        <f>IF(J32="",0,IF(LEFT(J32,1)="-",(IF(ABS(J32)&gt;9,(ABS(J32)+2),11)),J32))</f>
        <v>0</v>
      </c>
      <c r="AE32" s="92">
        <f>IF(L32="",0,IF(LEFT(L32,1)="-",ABS(L32),(IF(L32&gt;9,L32+2,11))))</f>
        <v>0</v>
      </c>
      <c r="AF32" s="93">
        <f>IF(L32="",0,IF(LEFT(L32,1)="-",(IF(ABS(L32)&gt;9,(ABS(L32)+2),11)),L32))</f>
        <v>0</v>
      </c>
      <c r="AG32" s="92">
        <f>IF(N32="",0,IF(LEFT(N32,1)="-",ABS(N32),(IF(N32&gt;9,N32+2,11))))</f>
        <v>0</v>
      </c>
      <c r="AH32" s="93">
        <f>IF(N32="",0,IF(LEFT(N32,1)="-",(IF(ABS(N32)&gt;9,(ABS(N32)+2),11)),N32))</f>
        <v>0</v>
      </c>
    </row>
    <row r="33" spans="1:34" ht="19.5" customHeight="1">
      <c r="A33" s="124" t="s">
        <v>42</v>
      </c>
      <c r="B33" s="74" t="str">
        <f>IF(B23&gt;"",B23,"")</f>
        <v>Roope Kantola</v>
      </c>
      <c r="C33" s="74" t="str">
        <f>IF(B24&gt;"",B24,"")</f>
        <v>Toni Soine</v>
      </c>
      <c r="D33" s="88"/>
      <c r="E33" s="76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79">
        <f>IF(COUNT(F33:N33)=0,"",COUNTIF(F33:N33,"&gt;=0"))</f>
      </c>
      <c r="Q33" s="80">
        <f>IF(COUNT(F33:N33)=0,"",(IF(LEFT(F33,1)="-",1,0)+IF(LEFT(H33,1)="-",1,0)+IF(LEFT(J33,1)="-",1,0)+IF(LEFT(L33,1)="-",1,0)+IF(LEFT(N33,1)="-",1,0)))</f>
      </c>
      <c r="R33" s="90"/>
      <c r="S33" s="127"/>
      <c r="T33" s="83">
        <f>+Y33+AA33+AC33+AE33+AG33</f>
        <v>0</v>
      </c>
      <c r="U33" s="84">
        <f>+Z33+AB33+AD33+AF33+AH33</f>
        <v>0</v>
      </c>
      <c r="V33" s="85">
        <f>+T33-U33</f>
        <v>0</v>
      </c>
      <c r="W33"/>
      <c r="X33"/>
      <c r="Y33" s="92">
        <f>IF(F33="",0,IF(LEFT(F33,1)="-",ABS(F33),(IF(F33&gt;9,F33+2,11))))</f>
        <v>0</v>
      </c>
      <c r="Z33" s="93">
        <f>IF(F33="",0,IF(LEFT(F33,1)="-",(IF(ABS(F33)&gt;9,(ABS(F33)+2),11)),F33))</f>
        <v>0</v>
      </c>
      <c r="AA33" s="92">
        <f>IF(H33="",0,IF(LEFT(H33,1)="-",ABS(H33),(IF(H33&gt;9,H33+2,11))))</f>
        <v>0</v>
      </c>
      <c r="AB33" s="93">
        <f>IF(H33="",0,IF(LEFT(H33,1)="-",(IF(ABS(H33)&gt;9,(ABS(H33)+2),11)),H33))</f>
        <v>0</v>
      </c>
      <c r="AC33" s="92">
        <f>IF(J33="",0,IF(LEFT(J33,1)="-",ABS(J33),(IF(J33&gt;9,J33+2,11))))</f>
        <v>0</v>
      </c>
      <c r="AD33" s="93">
        <f>IF(J33="",0,IF(LEFT(J33,1)="-",(IF(ABS(J33)&gt;9,(ABS(J33)+2),11)),J33))</f>
        <v>0</v>
      </c>
      <c r="AE33" s="92">
        <f>IF(L33="",0,IF(LEFT(L33,1)="-",ABS(L33),(IF(L33&gt;9,L33+2,11))))</f>
        <v>0</v>
      </c>
      <c r="AF33" s="93">
        <f>IF(L33="",0,IF(LEFT(L33,1)="-",(IF(ABS(L33)&gt;9,(ABS(L33)+2),11)),L33))</f>
        <v>0</v>
      </c>
      <c r="AG33" s="92">
        <f>IF(N33="",0,IF(LEFT(N33,1)="-",ABS(N33),(IF(N33&gt;9,N33+2,11))))</f>
        <v>0</v>
      </c>
      <c r="AH33" s="93">
        <f>IF(N33="",0,IF(LEFT(N33,1)="-",(IF(ABS(N33)&gt;9,(ABS(N33)+2),11)),N33))</f>
        <v>0</v>
      </c>
    </row>
    <row r="34" spans="1:34" ht="19.5" customHeight="1">
      <c r="A34" s="128" t="s">
        <v>43</v>
      </c>
      <c r="B34" s="129" t="str">
        <f>IF(B25&gt;"",B25,"")</f>
        <v>Riku Autio</v>
      </c>
      <c r="C34" s="129" t="str">
        <f>IF(B26&gt;"",B26,"")</f>
        <v>Veikka Flemming</v>
      </c>
      <c r="D34" s="130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>
        <f>IF(COUNT(F34:N34)=0,"",COUNTIF(F34:N34,"&gt;=0"))</f>
      </c>
      <c r="Q34" s="134">
        <f>IF(COUNT(F34:N34)=0,"",(IF(LEFT(F34,1)="-",1,0)+IF(LEFT(H34,1)="-",1,0)+IF(LEFT(J34,1)="-",1,0)+IF(LEFT(L34,1)="-",1,0)+IF(LEFT(N34,1)="-",1,0)))</f>
      </c>
      <c r="R34" s="135"/>
      <c r="S34" s="136"/>
      <c r="T34" s="83">
        <f>+Y34+AA34+AC34+AE34+AG34</f>
        <v>0</v>
      </c>
      <c r="U34" s="84">
        <f>+Z34+AB34+AD34+AF34+AH34</f>
        <v>0</v>
      </c>
      <c r="V34" s="85">
        <f>+T34-U34</f>
        <v>0</v>
      </c>
      <c r="W34"/>
      <c r="X34"/>
      <c r="Y34" s="103">
        <f>IF(F34="",0,IF(LEFT(F34,1)="-",ABS(F34),(IF(F34&gt;9,F34+2,11))))</f>
        <v>0</v>
      </c>
      <c r="Z34" s="104">
        <f>IF(F34="",0,IF(LEFT(F34,1)="-",(IF(ABS(F34)&gt;9,(ABS(F34)+2),11)),F34))</f>
        <v>0</v>
      </c>
      <c r="AA34" s="103">
        <f>IF(H34="",0,IF(LEFT(H34,1)="-",ABS(H34),(IF(H34&gt;9,H34+2,11))))</f>
        <v>0</v>
      </c>
      <c r="AB34" s="104">
        <f>IF(H34="",0,IF(LEFT(H34,1)="-",(IF(ABS(H34)&gt;9,(ABS(H34)+2),11)),H34))</f>
        <v>0</v>
      </c>
      <c r="AC34" s="103">
        <f>IF(J34="",0,IF(LEFT(J34,1)="-",ABS(J34),(IF(J34&gt;9,J34+2,11))))</f>
        <v>0</v>
      </c>
      <c r="AD34" s="104">
        <f>IF(J34="",0,IF(LEFT(J34,1)="-",(IF(ABS(J34)&gt;9,(ABS(J34)+2),11)),J34))</f>
        <v>0</v>
      </c>
      <c r="AE34" s="103">
        <f>IF(L34="",0,IF(LEFT(L34,1)="-",ABS(L34),(IF(L34&gt;9,L34+2,11))))</f>
        <v>0</v>
      </c>
      <c r="AF34" s="104">
        <f>IF(L34="",0,IF(LEFT(L34,1)="-",(IF(ABS(L34)&gt;9,(ABS(L34)+2),11)),L34))</f>
        <v>0</v>
      </c>
      <c r="AG34" s="103">
        <f>IF(N34="",0,IF(LEFT(N34,1)="-",ABS(N34),(IF(N34&gt;9,N34+2,11))))</f>
        <v>0</v>
      </c>
      <c r="AH34" s="104">
        <f>IF(N34="",0,IF(LEFT(N34,1)="-",(IF(ABS(N34)&gt;9,(ABS(N34)+2),11)),N34))</f>
        <v>0</v>
      </c>
    </row>
    <row r="37" spans="1:11" ht="12.75">
      <c r="A37" s="137" t="s">
        <v>51</v>
      </c>
      <c r="K37" s="137" t="s">
        <v>52</v>
      </c>
    </row>
    <row r="39" spans="1:16" ht="12.75">
      <c r="A39" s="138" t="s">
        <v>53</v>
      </c>
      <c r="B39" s="139"/>
      <c r="C39" s="137"/>
      <c r="K39" s="1">
        <v>1</v>
      </c>
      <c r="L39"/>
      <c r="M39" s="140"/>
      <c r="P39" s="137"/>
    </row>
    <row r="40" spans="1:16" ht="12.75">
      <c r="A40" s="141" t="s">
        <v>54</v>
      </c>
      <c r="B40" s="142"/>
      <c r="C40" s="143"/>
      <c r="D40" s="144"/>
      <c r="E40" s="145"/>
      <c r="F40" s="140"/>
      <c r="K40" s="1">
        <v>2</v>
      </c>
      <c r="M40" s="140"/>
      <c r="P40" s="137"/>
    </row>
    <row r="41" spans="1:16" ht="12.75">
      <c r="A41" s="141" t="s">
        <v>55</v>
      </c>
      <c r="B41" s="142"/>
      <c r="C41" s="146"/>
      <c r="D41" s="147"/>
      <c r="E41" s="148"/>
      <c r="F41" s="143"/>
      <c r="G41" s="149"/>
      <c r="H41" s="149"/>
      <c r="K41" s="1">
        <v>3</v>
      </c>
      <c r="M41" s="137"/>
      <c r="P41" s="137"/>
    </row>
    <row r="42" spans="1:16" ht="12.75">
      <c r="A42" s="150" t="s">
        <v>56</v>
      </c>
      <c r="B42" s="151"/>
      <c r="C42" s="137"/>
      <c r="K42" s="1">
        <v>4</v>
      </c>
      <c r="M42" s="137"/>
      <c r="P42" s="137"/>
    </row>
    <row r="43" spans="11:16" ht="12.75">
      <c r="K43" s="1">
        <v>5</v>
      </c>
      <c r="M43" s="137"/>
      <c r="P43" s="137"/>
    </row>
    <row r="44" spans="3:16" ht="12.75">
      <c r="C44" s="137"/>
      <c r="K44" s="1">
        <v>6</v>
      </c>
      <c r="M44" s="137"/>
      <c r="P44" s="137"/>
    </row>
    <row r="45" spans="3:16" ht="12.75">
      <c r="C45" s="149"/>
      <c r="D45" s="144"/>
      <c r="E45" s="152"/>
      <c r="F45" s="146"/>
      <c r="K45" s="1">
        <v>7</v>
      </c>
      <c r="M45" s="137"/>
      <c r="P45" s="137"/>
    </row>
    <row r="46" spans="3:16" ht="12.75">
      <c r="C46" s="146"/>
      <c r="D46" s="147"/>
      <c r="E46" s="148"/>
      <c r="F46" s="143"/>
      <c r="G46" s="149"/>
      <c r="H46" s="149"/>
      <c r="K46" s="1">
        <v>8</v>
      </c>
      <c r="M46" s="137"/>
      <c r="P46" s="137"/>
    </row>
    <row r="49" spans="1:3" ht="12.75">
      <c r="A49" s="138" t="s">
        <v>57</v>
      </c>
      <c r="B49" s="139"/>
      <c r="C49" s="137"/>
    </row>
    <row r="50" spans="1:6" ht="12.75">
      <c r="A50" s="141" t="s">
        <v>58</v>
      </c>
      <c r="B50" s="142"/>
      <c r="C50" s="143"/>
      <c r="D50" s="144"/>
      <c r="E50" s="152"/>
      <c r="F50" s="146"/>
    </row>
    <row r="51" spans="1:8" ht="12.75">
      <c r="A51" s="141" t="s">
        <v>59</v>
      </c>
      <c r="B51" s="142"/>
      <c r="C51" s="146"/>
      <c r="D51" s="147"/>
      <c r="E51" s="148"/>
      <c r="F51" s="143"/>
      <c r="G51" s="149"/>
      <c r="H51" s="149"/>
    </row>
    <row r="52" spans="1:3" ht="12.75">
      <c r="A52" s="150" t="s">
        <v>60</v>
      </c>
      <c r="B52" s="151"/>
      <c r="C52" s="137"/>
    </row>
    <row r="53" ht="12.75">
      <c r="C53" s="137"/>
    </row>
    <row r="54" spans="3:6" ht="12.75">
      <c r="C54" s="149"/>
      <c r="D54" s="144"/>
      <c r="E54" s="152"/>
      <c r="F54" s="146"/>
    </row>
    <row r="55" spans="3:8" ht="12.75">
      <c r="C55" s="146"/>
      <c r="D55" s="147"/>
      <c r="E55" s="148"/>
      <c r="F55" s="143"/>
      <c r="G55" s="149"/>
      <c r="H55" s="149"/>
    </row>
    <row r="57" ht="12.75">
      <c r="A57" t="s">
        <v>61</v>
      </c>
    </row>
    <row r="58" ht="12.75">
      <c r="A58" t="s">
        <v>62</v>
      </c>
    </row>
    <row r="59" ht="12.75">
      <c r="A59" t="s">
        <v>63</v>
      </c>
    </row>
    <row r="60" spans="1:34" ht="12.75">
      <c r="A60" t="s">
        <v>64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</sheetData>
  <sheetProtection selectLockedCells="1" selectUnlockedCells="1"/>
  <mergeCells count="106">
    <mergeCell ref="J2:M2"/>
    <mergeCell ref="P2:S2"/>
    <mergeCell ref="D3:F3"/>
    <mergeCell ref="G3:I3"/>
    <mergeCell ref="J3:M3"/>
    <mergeCell ref="P3:S3"/>
    <mergeCell ref="D4:E4"/>
    <mergeCell ref="F4:G4"/>
    <mergeCell ref="H4:I4"/>
    <mergeCell ref="J4:K4"/>
    <mergeCell ref="L4:M4"/>
    <mergeCell ref="R4:S4"/>
    <mergeCell ref="T4:U4"/>
    <mergeCell ref="R5:S5"/>
    <mergeCell ref="R6:S6"/>
    <mergeCell ref="R7:S7"/>
    <mergeCell ref="R8:S8"/>
    <mergeCell ref="F10:G10"/>
    <mergeCell ref="H10:I10"/>
    <mergeCell ref="J10:K10"/>
    <mergeCell ref="L10:M10"/>
    <mergeCell ref="N10:O10"/>
    <mergeCell ref="P10:Q10"/>
    <mergeCell ref="F11:G11"/>
    <mergeCell ref="H11:I11"/>
    <mergeCell ref="J11:K11"/>
    <mergeCell ref="L11:M11"/>
    <mergeCell ref="N11:O11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6:G16"/>
    <mergeCell ref="H16:I16"/>
    <mergeCell ref="J16:K16"/>
    <mergeCell ref="L16:M16"/>
    <mergeCell ref="N16:O16"/>
    <mergeCell ref="J20:M20"/>
    <mergeCell ref="P20:S20"/>
    <mergeCell ref="D21:F21"/>
    <mergeCell ref="G21:I21"/>
    <mergeCell ref="J21:M21"/>
    <mergeCell ref="P21:S21"/>
    <mergeCell ref="D22:E22"/>
    <mergeCell ref="F22:G22"/>
    <mergeCell ref="H22:I22"/>
    <mergeCell ref="J22:K22"/>
    <mergeCell ref="L22:M22"/>
    <mergeCell ref="R22:S22"/>
    <mergeCell ref="T22:U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4:G34"/>
    <mergeCell ref="H34:I34"/>
    <mergeCell ref="J34:K34"/>
    <mergeCell ref="L34:M34"/>
    <mergeCell ref="N34:O34"/>
  </mergeCells>
  <printOptions/>
  <pageMargins left="0.65" right="0.2701388888888889" top="0.5402777777777777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2:T4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7.00390625" style="0" customWidth="1"/>
    <col min="4" max="4" width="10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53"/>
      <c r="B2" s="154" t="s">
        <v>65</v>
      </c>
      <c r="C2" s="155"/>
      <c r="D2" s="155"/>
      <c r="E2" s="156"/>
      <c r="F2" s="157"/>
      <c r="G2" s="158"/>
      <c r="H2" s="158"/>
      <c r="I2" s="159"/>
      <c r="J2" s="159"/>
    </row>
    <row r="3" spans="1:10" ht="15" customHeight="1">
      <c r="A3" s="153"/>
      <c r="B3" s="160" t="s">
        <v>66</v>
      </c>
      <c r="C3" s="159"/>
      <c r="D3" s="159"/>
      <c r="E3" s="161"/>
      <c r="F3" s="157"/>
      <c r="G3" s="158"/>
      <c r="H3" s="158"/>
      <c r="I3" s="159"/>
      <c r="J3" s="159"/>
    </row>
    <row r="4" spans="1:10" ht="15" customHeight="1">
      <c r="A4" s="153"/>
      <c r="B4" s="162" t="s">
        <v>67</v>
      </c>
      <c r="C4" s="163"/>
      <c r="D4" s="163"/>
      <c r="E4" s="164"/>
      <c r="F4" s="157"/>
      <c r="G4" s="158"/>
      <c r="H4" s="158"/>
      <c r="I4" s="159"/>
      <c r="J4" s="159"/>
    </row>
    <row r="5" spans="1:10" ht="15" customHeight="1">
      <c r="A5" s="165"/>
      <c r="B5" s="166"/>
      <c r="C5" s="166"/>
      <c r="D5" s="166"/>
      <c r="E5" s="166"/>
      <c r="F5" s="165"/>
      <c r="G5" s="165"/>
      <c r="H5" s="165"/>
      <c r="I5" s="159"/>
      <c r="J5" s="159"/>
    </row>
    <row r="6" spans="1:10" ht="14.25" customHeight="1">
      <c r="A6" s="167"/>
      <c r="B6" s="167" t="s">
        <v>68</v>
      </c>
      <c r="C6" s="167" t="s">
        <v>69</v>
      </c>
      <c r="D6" s="167" t="s">
        <v>10</v>
      </c>
      <c r="E6" s="167" t="s">
        <v>70</v>
      </c>
      <c r="F6" s="167" t="s">
        <v>37</v>
      </c>
      <c r="G6" s="167" t="s">
        <v>71</v>
      </c>
      <c r="H6" s="167" t="s">
        <v>18</v>
      </c>
      <c r="I6" s="168"/>
      <c r="J6" s="169"/>
    </row>
    <row r="7" spans="1:10" ht="14.25" customHeight="1">
      <c r="A7" s="167" t="s">
        <v>11</v>
      </c>
      <c r="B7" s="167" t="s">
        <v>72</v>
      </c>
      <c r="C7" s="167" t="s">
        <v>73</v>
      </c>
      <c r="D7" s="167" t="s">
        <v>74</v>
      </c>
      <c r="E7" s="167"/>
      <c r="F7" s="167"/>
      <c r="G7" s="167"/>
      <c r="H7" s="167"/>
      <c r="I7" s="168"/>
      <c r="J7" s="169"/>
    </row>
    <row r="8" spans="1:10" ht="14.25" customHeight="1">
      <c r="A8" s="167" t="s">
        <v>12</v>
      </c>
      <c r="B8" s="167" t="s">
        <v>75</v>
      </c>
      <c r="C8" s="167" t="s">
        <v>76</v>
      </c>
      <c r="D8" s="167" t="s">
        <v>77</v>
      </c>
      <c r="E8" s="167"/>
      <c r="F8" s="167"/>
      <c r="G8" s="167"/>
      <c r="H8" s="167"/>
      <c r="I8" s="168"/>
      <c r="J8" s="169"/>
    </row>
    <row r="9" spans="1:10" ht="14.25" customHeight="1">
      <c r="A9" s="167" t="s">
        <v>13</v>
      </c>
      <c r="B9" s="167" t="s">
        <v>78</v>
      </c>
      <c r="C9" s="167" t="s">
        <v>79</v>
      </c>
      <c r="D9" s="167" t="s">
        <v>24</v>
      </c>
      <c r="E9" s="167"/>
      <c r="F9" s="167"/>
      <c r="G9" s="167"/>
      <c r="H9" s="167"/>
      <c r="I9" s="168"/>
      <c r="J9" s="169"/>
    </row>
    <row r="10" spans="1:10" ht="14.25" customHeight="1">
      <c r="A10" s="167" t="s">
        <v>14</v>
      </c>
      <c r="B10" s="167" t="s">
        <v>80</v>
      </c>
      <c r="C10" s="167" t="s">
        <v>81</v>
      </c>
      <c r="D10" s="167" t="s">
        <v>49</v>
      </c>
      <c r="E10" s="167"/>
      <c r="F10" s="167"/>
      <c r="G10" s="167"/>
      <c r="H10" s="167"/>
      <c r="I10" s="168"/>
      <c r="J10" s="169"/>
    </row>
    <row r="11" spans="1:10" ht="14.25" customHeight="1">
      <c r="A11" s="167" t="s">
        <v>82</v>
      </c>
      <c r="B11" s="167" t="s">
        <v>83</v>
      </c>
      <c r="C11" s="167" t="s">
        <v>84</v>
      </c>
      <c r="D11" s="167" t="s">
        <v>26</v>
      </c>
      <c r="E11" s="167"/>
      <c r="F11" s="167"/>
      <c r="G11" s="167"/>
      <c r="H11" s="167"/>
      <c r="I11" s="168"/>
      <c r="J11" s="169"/>
    </row>
    <row r="12" spans="1:10" ht="14.25" customHeight="1">
      <c r="A12" s="167" t="s">
        <v>85</v>
      </c>
      <c r="B12" s="167" t="s">
        <v>86</v>
      </c>
      <c r="C12" s="167" t="s">
        <v>87</v>
      </c>
      <c r="D12" s="167" t="s">
        <v>28</v>
      </c>
      <c r="E12" s="167"/>
      <c r="F12" s="167"/>
      <c r="G12" s="167"/>
      <c r="H12" s="167"/>
      <c r="I12" s="168"/>
      <c r="J12" s="169"/>
    </row>
    <row r="13" spans="1:10" ht="14.25" customHeight="1">
      <c r="A13" s="167" t="s">
        <v>88</v>
      </c>
      <c r="B13" s="167" t="s">
        <v>89</v>
      </c>
      <c r="C13" s="167" t="s">
        <v>90</v>
      </c>
      <c r="D13" s="167" t="s">
        <v>28</v>
      </c>
      <c r="E13" s="167"/>
      <c r="F13" s="167"/>
      <c r="G13" s="167"/>
      <c r="H13" s="167"/>
      <c r="I13" s="168"/>
      <c r="J13" s="169"/>
    </row>
    <row r="14" spans="1:10" ht="15" customHeight="1">
      <c r="A14" s="167" t="s">
        <v>91</v>
      </c>
      <c r="B14" s="167" t="s">
        <v>92</v>
      </c>
      <c r="C14" s="167" t="s">
        <v>93</v>
      </c>
      <c r="D14" s="167" t="s">
        <v>94</v>
      </c>
      <c r="E14" s="167"/>
      <c r="F14" s="167"/>
      <c r="G14" s="167"/>
      <c r="H14" s="167"/>
      <c r="I14" s="168"/>
      <c r="J14" s="169"/>
    </row>
    <row r="15" spans="1:13" ht="14.25" customHeight="1">
      <c r="A15" s="170"/>
      <c r="B15" s="170"/>
      <c r="C15" s="171"/>
      <c r="D15" s="171"/>
      <c r="E15" s="171"/>
      <c r="F15" s="171"/>
      <c r="G15" s="171"/>
      <c r="H15" s="171"/>
      <c r="I15" s="172"/>
      <c r="J15" s="172"/>
      <c r="M15" t="s">
        <v>95</v>
      </c>
    </row>
    <row r="16" spans="1:20" ht="14.25" customHeight="1">
      <c r="A16" s="169"/>
      <c r="B16" s="173"/>
      <c r="C16" s="167"/>
      <c r="D16" s="167" t="s">
        <v>96</v>
      </c>
      <c r="E16" s="167" t="s">
        <v>97</v>
      </c>
      <c r="F16" s="167" t="s">
        <v>98</v>
      </c>
      <c r="G16" s="167" t="s">
        <v>99</v>
      </c>
      <c r="H16" s="167" t="s">
        <v>100</v>
      </c>
      <c r="I16" s="167" t="s">
        <v>101</v>
      </c>
      <c r="J16" s="167" t="s">
        <v>102</v>
      </c>
      <c r="M16">
        <v>1</v>
      </c>
      <c r="N16">
        <v>2</v>
      </c>
      <c r="O16">
        <v>3</v>
      </c>
      <c r="P16">
        <v>4</v>
      </c>
      <c r="Q16">
        <v>5</v>
      </c>
      <c r="R16">
        <v>6</v>
      </c>
      <c r="S16">
        <v>7</v>
      </c>
      <c r="T16">
        <v>8</v>
      </c>
    </row>
    <row r="17" spans="1:20" ht="14.25" customHeight="1">
      <c r="A17" s="169"/>
      <c r="B17" s="173"/>
      <c r="C17" s="174" t="s">
        <v>40</v>
      </c>
      <c r="D17" s="167"/>
      <c r="E17" s="167"/>
      <c r="F17" s="167"/>
      <c r="G17" s="167"/>
      <c r="H17" s="167"/>
      <c r="I17" s="167"/>
      <c r="J17" s="175" t="s">
        <v>13</v>
      </c>
      <c r="M17" s="176">
        <f>COUNTIF(J17:J44,"1")</f>
        <v>3</v>
      </c>
      <c r="N17" s="176">
        <f>COUNTIF(J17:J44,"2")</f>
        <v>3</v>
      </c>
      <c r="O17" s="176">
        <f>COUNTIF(J17:J44,"3")</f>
        <v>4</v>
      </c>
      <c r="P17" s="176">
        <f>COUNTIF(J17:J44,"4")</f>
        <v>4</v>
      </c>
      <c r="Q17" s="176">
        <f>COUNTIF(J17:J44,"5")</f>
        <v>4</v>
      </c>
      <c r="R17" s="176">
        <f>COUNTIF(J17:J44,"6")</f>
        <v>4</v>
      </c>
      <c r="S17" s="176">
        <f>COUNTIF(J17:J44,"7")</f>
        <v>3</v>
      </c>
      <c r="T17" s="176">
        <f>COUNTIF(J17:J44,"8")</f>
        <v>3</v>
      </c>
    </row>
    <row r="18" spans="1:10" ht="14.25" customHeight="1">
      <c r="A18" s="169"/>
      <c r="B18" s="173"/>
      <c r="C18" s="174" t="s">
        <v>103</v>
      </c>
      <c r="D18" s="167"/>
      <c r="E18" s="167"/>
      <c r="F18" s="167"/>
      <c r="G18" s="167"/>
      <c r="H18" s="167"/>
      <c r="I18" s="167"/>
      <c r="J18" s="175" t="s">
        <v>85</v>
      </c>
    </row>
    <row r="19" spans="1:13" ht="14.25" customHeight="1">
      <c r="A19" s="169"/>
      <c r="B19" s="173"/>
      <c r="C19" s="174" t="s">
        <v>104</v>
      </c>
      <c r="D19" s="167"/>
      <c r="E19" s="167"/>
      <c r="F19" s="167"/>
      <c r="G19" s="167"/>
      <c r="H19" s="167"/>
      <c r="I19" s="167"/>
      <c r="J19" s="175" t="s">
        <v>14</v>
      </c>
      <c r="M19" t="s">
        <v>105</v>
      </c>
    </row>
    <row r="20" spans="1:13" ht="14.25" customHeight="1">
      <c r="A20" s="169"/>
      <c r="B20" s="173"/>
      <c r="C20" s="174" t="s">
        <v>106</v>
      </c>
      <c r="D20" s="167"/>
      <c r="E20" s="167"/>
      <c r="F20" s="167"/>
      <c r="G20" s="167"/>
      <c r="H20" s="167"/>
      <c r="I20" s="167"/>
      <c r="J20" s="175" t="s">
        <v>91</v>
      </c>
      <c r="M20" t="s">
        <v>107</v>
      </c>
    </row>
    <row r="21" spans="1:10" ht="14.25" customHeight="1">
      <c r="A21" s="169"/>
      <c r="B21" s="173"/>
      <c r="C21" s="174" t="s">
        <v>108</v>
      </c>
      <c r="D21" s="167"/>
      <c r="E21" s="167"/>
      <c r="F21" s="167"/>
      <c r="G21" s="167"/>
      <c r="H21" s="167"/>
      <c r="I21" s="167"/>
      <c r="J21" s="175" t="s">
        <v>12</v>
      </c>
    </row>
    <row r="22" spans="1:10" ht="14.25" customHeight="1">
      <c r="A22" s="169"/>
      <c r="B22" s="173"/>
      <c r="C22" s="174" t="s">
        <v>109</v>
      </c>
      <c r="D22" s="167"/>
      <c r="E22" s="167"/>
      <c r="F22" s="167"/>
      <c r="G22" s="167"/>
      <c r="H22" s="167"/>
      <c r="I22" s="167"/>
      <c r="J22" s="175" t="s">
        <v>88</v>
      </c>
    </row>
    <row r="23" spans="1:10" ht="14.25" customHeight="1">
      <c r="A23" s="169"/>
      <c r="B23" s="173"/>
      <c r="C23" s="174" t="s">
        <v>110</v>
      </c>
      <c r="D23" s="167"/>
      <c r="E23" s="167"/>
      <c r="F23" s="167"/>
      <c r="G23" s="167"/>
      <c r="H23" s="167"/>
      <c r="I23" s="167"/>
      <c r="J23" s="175" t="s">
        <v>11</v>
      </c>
    </row>
    <row r="24" spans="1:10" ht="14.25" customHeight="1">
      <c r="A24" s="169"/>
      <c r="B24" s="173"/>
      <c r="C24" s="174" t="s">
        <v>111</v>
      </c>
      <c r="D24" s="167"/>
      <c r="E24" s="167"/>
      <c r="F24" s="167"/>
      <c r="G24" s="167"/>
      <c r="H24" s="167"/>
      <c r="I24" s="167"/>
      <c r="J24" s="175" t="s">
        <v>14</v>
      </c>
    </row>
    <row r="25" spans="1:10" ht="14.25" customHeight="1">
      <c r="A25" s="169"/>
      <c r="B25" s="173"/>
      <c r="C25" s="174" t="s">
        <v>112</v>
      </c>
      <c r="D25" s="167"/>
      <c r="E25" s="167"/>
      <c r="F25" s="167"/>
      <c r="G25" s="167"/>
      <c r="H25" s="167"/>
      <c r="I25" s="167"/>
      <c r="J25" s="175" t="s">
        <v>12</v>
      </c>
    </row>
    <row r="26" spans="1:10" ht="15" customHeight="1">
      <c r="A26" s="169"/>
      <c r="B26" s="173"/>
      <c r="C26" s="174" t="s">
        <v>113</v>
      </c>
      <c r="D26" s="167"/>
      <c r="E26" s="167"/>
      <c r="F26" s="167"/>
      <c r="G26" s="167"/>
      <c r="H26" s="167"/>
      <c r="I26" s="167"/>
      <c r="J26" s="175" t="s">
        <v>82</v>
      </c>
    </row>
    <row r="27" spans="1:10" ht="15" customHeight="1">
      <c r="A27" s="159"/>
      <c r="B27" s="177"/>
      <c r="C27" s="174" t="s">
        <v>39</v>
      </c>
      <c r="D27" s="174"/>
      <c r="E27" s="174"/>
      <c r="F27" s="174"/>
      <c r="G27" s="174"/>
      <c r="H27" s="174"/>
      <c r="I27" s="174"/>
      <c r="J27" s="175" t="s">
        <v>13</v>
      </c>
    </row>
    <row r="28" spans="1:10" ht="15" customHeight="1">
      <c r="A28" s="159"/>
      <c r="B28" s="177"/>
      <c r="C28" s="174" t="s">
        <v>114</v>
      </c>
      <c r="D28" s="174"/>
      <c r="E28" s="174"/>
      <c r="F28" s="174"/>
      <c r="G28" s="174"/>
      <c r="H28" s="174"/>
      <c r="I28" s="174"/>
      <c r="J28" s="175" t="s">
        <v>91</v>
      </c>
    </row>
    <row r="29" spans="1:10" ht="15" customHeight="1">
      <c r="A29" s="159"/>
      <c r="B29" s="177"/>
      <c r="C29" s="174" t="s">
        <v>115</v>
      </c>
      <c r="D29" s="174"/>
      <c r="E29" s="174"/>
      <c r="F29" s="174"/>
      <c r="G29" s="174"/>
      <c r="H29" s="174"/>
      <c r="I29" s="174"/>
      <c r="J29" s="175" t="s">
        <v>14</v>
      </c>
    </row>
    <row r="30" spans="1:10" ht="15" customHeight="1">
      <c r="A30" s="159"/>
      <c r="B30" s="177"/>
      <c r="C30" s="174" t="s">
        <v>116</v>
      </c>
      <c r="D30" s="174"/>
      <c r="E30" s="174"/>
      <c r="F30" s="174"/>
      <c r="G30" s="174"/>
      <c r="H30" s="174"/>
      <c r="I30" s="174"/>
      <c r="J30" s="175" t="s">
        <v>85</v>
      </c>
    </row>
    <row r="31" spans="1:10" ht="15" customHeight="1">
      <c r="A31" s="159"/>
      <c r="B31" s="177"/>
      <c r="C31" s="174" t="s">
        <v>41</v>
      </c>
      <c r="D31" s="174"/>
      <c r="E31" s="174"/>
      <c r="F31" s="174"/>
      <c r="G31" s="174"/>
      <c r="H31" s="174"/>
      <c r="I31" s="174"/>
      <c r="J31" s="175" t="s">
        <v>11</v>
      </c>
    </row>
    <row r="32" spans="1:10" ht="15" customHeight="1">
      <c r="A32" s="159"/>
      <c r="B32" s="177"/>
      <c r="C32" s="174" t="s">
        <v>117</v>
      </c>
      <c r="D32" s="174"/>
      <c r="E32" s="174"/>
      <c r="F32" s="174"/>
      <c r="G32" s="174"/>
      <c r="H32" s="174"/>
      <c r="I32" s="174"/>
      <c r="J32" s="175" t="s">
        <v>82</v>
      </c>
    </row>
    <row r="33" spans="1:10" ht="15" customHeight="1">
      <c r="A33" s="159"/>
      <c r="B33" s="177"/>
      <c r="C33" s="174" t="s">
        <v>118</v>
      </c>
      <c r="D33" s="174"/>
      <c r="E33" s="174"/>
      <c r="F33" s="174"/>
      <c r="G33" s="174"/>
      <c r="H33" s="174"/>
      <c r="I33" s="174"/>
      <c r="J33" s="175" t="s">
        <v>13</v>
      </c>
    </row>
    <row r="34" spans="1:10" ht="15" customHeight="1">
      <c r="A34" s="159"/>
      <c r="B34" s="177"/>
      <c r="C34" s="174" t="s">
        <v>119</v>
      </c>
      <c r="D34" s="174"/>
      <c r="E34" s="174"/>
      <c r="F34" s="174"/>
      <c r="G34" s="174"/>
      <c r="H34" s="174"/>
      <c r="I34" s="174"/>
      <c r="J34" s="175" t="s">
        <v>85</v>
      </c>
    </row>
    <row r="35" spans="1:10" ht="15" customHeight="1">
      <c r="A35" s="159"/>
      <c r="B35" s="177"/>
      <c r="C35" s="174" t="s">
        <v>120</v>
      </c>
      <c r="D35" s="174"/>
      <c r="E35" s="174"/>
      <c r="F35" s="174"/>
      <c r="G35" s="174"/>
      <c r="H35" s="174"/>
      <c r="I35" s="174"/>
      <c r="J35" s="175" t="s">
        <v>12</v>
      </c>
    </row>
    <row r="36" spans="1:10" ht="15" customHeight="1">
      <c r="A36" s="159"/>
      <c r="B36" s="177"/>
      <c r="C36" s="174" t="s">
        <v>121</v>
      </c>
      <c r="D36" s="174"/>
      <c r="E36" s="174"/>
      <c r="F36" s="174"/>
      <c r="G36" s="174"/>
      <c r="H36" s="174"/>
      <c r="I36" s="174"/>
      <c r="J36" s="175" t="s">
        <v>88</v>
      </c>
    </row>
    <row r="37" spans="1:10" ht="15" customHeight="1">
      <c r="A37" s="159"/>
      <c r="B37" s="177"/>
      <c r="C37" s="174" t="s">
        <v>38</v>
      </c>
      <c r="D37" s="174"/>
      <c r="E37" s="174"/>
      <c r="F37" s="174"/>
      <c r="G37" s="174"/>
      <c r="H37" s="174"/>
      <c r="I37" s="174"/>
      <c r="J37" s="175" t="s">
        <v>82</v>
      </c>
    </row>
    <row r="38" spans="1:10" ht="15" customHeight="1">
      <c r="A38" s="159"/>
      <c r="B38" s="177"/>
      <c r="C38" s="174" t="s">
        <v>122</v>
      </c>
      <c r="D38" s="174"/>
      <c r="E38" s="174"/>
      <c r="F38" s="174"/>
      <c r="G38" s="174"/>
      <c r="H38" s="174"/>
      <c r="I38" s="174"/>
      <c r="J38" s="175" t="s">
        <v>91</v>
      </c>
    </row>
    <row r="39" spans="1:10" ht="15" customHeight="1">
      <c r="A39" s="159"/>
      <c r="B39" s="177"/>
      <c r="C39" s="174" t="s">
        <v>123</v>
      </c>
      <c r="D39" s="174"/>
      <c r="E39" s="174"/>
      <c r="F39" s="174"/>
      <c r="G39" s="174"/>
      <c r="H39" s="174"/>
      <c r="I39" s="174"/>
      <c r="J39" s="175" t="s">
        <v>11</v>
      </c>
    </row>
    <row r="40" spans="1:10" ht="15" customHeight="1">
      <c r="A40" s="159"/>
      <c r="B40" s="177"/>
      <c r="C40" s="174" t="s">
        <v>124</v>
      </c>
      <c r="D40" s="174"/>
      <c r="E40" s="174"/>
      <c r="F40" s="174"/>
      <c r="G40" s="174"/>
      <c r="H40" s="174"/>
      <c r="I40" s="174"/>
      <c r="J40" s="175" t="s">
        <v>88</v>
      </c>
    </row>
    <row r="41" spans="1:10" ht="15" customHeight="1">
      <c r="A41" s="159"/>
      <c r="B41" s="177"/>
      <c r="C41" s="174" t="s">
        <v>42</v>
      </c>
      <c r="D41" s="174"/>
      <c r="E41" s="174"/>
      <c r="F41" s="174"/>
      <c r="G41" s="174"/>
      <c r="H41" s="174"/>
      <c r="I41" s="174"/>
      <c r="J41" s="175" t="s">
        <v>82</v>
      </c>
    </row>
    <row r="42" spans="1:10" ht="15" customHeight="1">
      <c r="A42" s="159"/>
      <c r="B42" s="177"/>
      <c r="C42" s="174" t="s">
        <v>43</v>
      </c>
      <c r="D42" s="174"/>
      <c r="E42" s="174"/>
      <c r="F42" s="174"/>
      <c r="G42" s="174"/>
      <c r="H42" s="174"/>
      <c r="I42" s="174"/>
      <c r="J42" s="175" t="s">
        <v>85</v>
      </c>
    </row>
    <row r="43" spans="1:10" ht="15" customHeight="1">
      <c r="A43" s="159"/>
      <c r="B43" s="177"/>
      <c r="C43" s="174" t="s">
        <v>125</v>
      </c>
      <c r="D43" s="174"/>
      <c r="E43" s="174"/>
      <c r="F43" s="174"/>
      <c r="G43" s="174"/>
      <c r="H43" s="174"/>
      <c r="I43" s="174"/>
      <c r="J43" s="175" t="s">
        <v>13</v>
      </c>
    </row>
    <row r="44" spans="1:10" ht="15" customHeight="1">
      <c r="A44" s="159"/>
      <c r="B44" s="177"/>
      <c r="C44" s="174" t="s">
        <v>126</v>
      </c>
      <c r="D44" s="174"/>
      <c r="E44" s="174"/>
      <c r="F44" s="174"/>
      <c r="G44" s="174"/>
      <c r="H44" s="174"/>
      <c r="I44" s="174"/>
      <c r="J44" s="175" t="s">
        <v>14</v>
      </c>
    </row>
    <row r="45" spans="1:10" ht="15" customHeight="1">
      <c r="A45" s="159"/>
      <c r="B45" s="159"/>
      <c r="C45" s="178"/>
      <c r="D45" s="178"/>
      <c r="E45" s="178"/>
      <c r="F45" s="178"/>
      <c r="G45" s="178"/>
      <c r="H45" s="178"/>
      <c r="I45" s="178"/>
      <c r="J45" s="178"/>
    </row>
    <row r="46" spans="1:10" ht="15" customHeight="1">
      <c r="A46" s="159"/>
      <c r="B46" s="159"/>
      <c r="C46" s="159"/>
      <c r="D46" s="159"/>
      <c r="E46" s="159"/>
      <c r="F46" s="159"/>
      <c r="G46" s="159"/>
      <c r="H46" s="159"/>
      <c r="I46" s="159"/>
      <c r="J46" s="1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Teemu Oinas</cp:lastModifiedBy>
  <cp:lastPrinted>2005-02-03T21:25:28Z</cp:lastPrinted>
  <dcterms:created xsi:type="dcterms:W3CDTF">2004-02-23T18:39:31Z</dcterms:created>
  <dcterms:modified xsi:type="dcterms:W3CDTF">2015-05-12T17:37:55Z</dcterms:modified>
  <cp:category/>
  <cp:version/>
  <cp:contentType/>
  <cp:contentStatus/>
  <cp:revision>6</cp:revision>
</cp:coreProperties>
</file>