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17565" tabRatio="755" activeTab="0"/>
  </bookViews>
  <sheets>
    <sheet name="M13JO" sheetId="1" r:id="rId1"/>
    <sheet name="M13JO-semi" sheetId="2" r:id="rId2"/>
    <sheet name="M13JO Finaali" sheetId="3" r:id="rId3"/>
    <sheet name="M13JO consolation" sheetId="4" r:id="rId4"/>
    <sheet name="M13JO Poolikaaviot" sheetId="5" r:id="rId5"/>
    <sheet name="N13JO" sheetId="6" r:id="rId6"/>
    <sheet name="N15JO" sheetId="7" r:id="rId7"/>
    <sheet name="N13JO Poolikaavio" sheetId="8" r:id="rId8"/>
    <sheet name="M15JO" sheetId="9" r:id="rId9"/>
    <sheet name="M15JO Kvartta" sheetId="10" r:id="rId10"/>
    <sheet name="M15JO semi" sheetId="11" r:id="rId11"/>
    <sheet name="M15JO Finaali" sheetId="12" r:id="rId12"/>
    <sheet name="N15JO semi" sheetId="13" r:id="rId13"/>
    <sheet name="N15JO Finaali" sheetId="14" r:id="rId14"/>
  </sheets>
  <definedNames>
    <definedName name="_xlnm.Print_Area" localSheetId="2">'M13JO Finaali'!$C$3:$N$23</definedName>
    <definedName name="_xlnm.Print_Area" localSheetId="1">'M13JO-semi'!$A$28:$N$48</definedName>
    <definedName name="_xlnm.Print_Area" localSheetId="7">'N13JO Poolikaavio'!$A$6:$J$23</definedName>
    <definedName name="_xlnm.Print_Area" localSheetId="6">'N15JO'!$A$54:$N$75</definedName>
    <definedName name="_xlnm.Print_Area" localSheetId="12">'N15JO semi'!$B$2:$N$23</definedName>
  </definedNames>
  <calcPr fullCalcOnLoad="1"/>
</workbook>
</file>

<file path=xl/sharedStrings.xml><?xml version="1.0" encoding="utf-8"?>
<sst xmlns="http://schemas.openxmlformats.org/spreadsheetml/2006/main" count="2786" uniqueCount="176">
  <si>
    <t>KILPAILU</t>
  </si>
  <si>
    <t>13-15 SM</t>
  </si>
  <si>
    <t>Suomen Pöytätennisliitto ry - SPTL</t>
  </si>
  <si>
    <t>JÄRJESTÄJÄ</t>
  </si>
  <si>
    <t>OPT-86</t>
  </si>
  <si>
    <t>LUOKKA</t>
  </si>
  <si>
    <t>M13JO</t>
  </si>
  <si>
    <t>3 pelaajaa, paras viidestä</t>
  </si>
  <si>
    <t>Päivämäärä</t>
  </si>
  <si>
    <t>Klo</t>
  </si>
  <si>
    <t>Koti</t>
  </si>
  <si>
    <t>PT Jyväskylä</t>
  </si>
  <si>
    <t>Vieras</t>
  </si>
  <si>
    <t>OPT-86 2</t>
  </si>
  <si>
    <t>A</t>
  </si>
  <si>
    <t>Olavi Moilanen</t>
  </si>
  <si>
    <t>X</t>
  </si>
  <si>
    <t>Iiro Hyttinen</t>
  </si>
  <si>
    <t>B</t>
  </si>
  <si>
    <t>Aki Ylinen</t>
  </si>
  <si>
    <t>Y</t>
  </si>
  <si>
    <t>-</t>
  </si>
  <si>
    <t>C</t>
  </si>
  <si>
    <t>Lauri Nirkkonen</t>
  </si>
  <si>
    <t>Z</t>
  </si>
  <si>
    <t>Dennis Trofimov</t>
  </si>
  <si>
    <t>Ottelut</t>
  </si>
  <si>
    <t>Erät</t>
  </si>
  <si>
    <t>K</t>
  </si>
  <si>
    <t>V</t>
  </si>
  <si>
    <t>A-X</t>
  </si>
  <si>
    <t>B-Y</t>
  </si>
  <si>
    <t>C-Z</t>
  </si>
  <si>
    <t>A-Y</t>
  </si>
  <si>
    <t>B-X</t>
  </si>
  <si>
    <t>Tulos</t>
  </si>
  <si>
    <t>Allekirjoitukset</t>
  </si>
  <si>
    <t>Kotijoukkue</t>
  </si>
  <si>
    <t>Vierasjoukkue</t>
  </si>
  <si>
    <t>Tuomari</t>
  </si>
  <si>
    <t>Voittaja</t>
  </si>
  <si>
    <t>Pisteet jäännöserittäin</t>
  </si>
  <si>
    <t>Esim. 11-6 on 6</t>
  </si>
  <si>
    <t>6-11 on -6</t>
  </si>
  <si>
    <t>KuPTS</t>
  </si>
  <si>
    <t>MBF</t>
  </si>
  <si>
    <t>Niko Hämäläinen</t>
  </si>
  <si>
    <t>Luca Solapuro</t>
  </si>
  <si>
    <t>Elmeri Räsänen</t>
  </si>
  <si>
    <t>Linus Lundström</t>
  </si>
  <si>
    <t>Konsta Leppänen</t>
  </si>
  <si>
    <t>Upi Valkeapää</t>
  </si>
  <si>
    <t>PTS Sherwood</t>
  </si>
  <si>
    <t>KuPTS 2</t>
  </si>
  <si>
    <t>Eeka Vihreälaakso</t>
  </si>
  <si>
    <t>Leevi Kauppinen</t>
  </si>
  <si>
    <t>Noel Metsätie</t>
  </si>
  <si>
    <t>TuPy</t>
  </si>
  <si>
    <t>PT-Jyväskylä 2</t>
  </si>
  <si>
    <t>Jasper Haapala</t>
  </si>
  <si>
    <t>Oiva Kiviluoto</t>
  </si>
  <si>
    <t>Väinö Saarela</t>
  </si>
  <si>
    <t>Lenni Valtola</t>
  </si>
  <si>
    <t>Lukas Saukko</t>
  </si>
  <si>
    <t>Eino Kiviluoto</t>
  </si>
  <si>
    <t>Eemil Passinen</t>
  </si>
  <si>
    <t>Akseli Julkunen</t>
  </si>
  <si>
    <t>Leevi Valtola</t>
  </si>
  <si>
    <t>Magnus Jackson</t>
  </si>
  <si>
    <t>PT Jyväskylä 2</t>
  </si>
  <si>
    <t>Luka Oinas</t>
  </si>
  <si>
    <t>Eetu Mäkelä</t>
  </si>
  <si>
    <t>Aapo Åvist</t>
  </si>
  <si>
    <t>TIP-70</t>
  </si>
  <si>
    <t>Niko Lehtosaari</t>
  </si>
  <si>
    <t>Joel Koivumäki</t>
  </si>
  <si>
    <t>Luka Lehtosaari</t>
  </si>
  <si>
    <t>M13JO conso 2-2</t>
  </si>
  <si>
    <t>TyPy</t>
  </si>
  <si>
    <t>M13JO conso 4-4</t>
  </si>
  <si>
    <t>13-15 SM 2024</t>
  </si>
  <si>
    <t>16.3.2024</t>
  </si>
  <si>
    <t>RN</t>
  </si>
  <si>
    <t>Pooli A</t>
  </si>
  <si>
    <t>Seura</t>
  </si>
  <si>
    <t>Voitot</t>
  </si>
  <si>
    <t>Pisteet</t>
  </si>
  <si>
    <t>Sija</t>
  </si>
  <si>
    <t>1. erä</t>
  </si>
  <si>
    <t>2. erä</t>
  </si>
  <si>
    <t>3. erä</t>
  </si>
  <si>
    <t>4. erä</t>
  </si>
  <si>
    <t>5. erä</t>
  </si>
  <si>
    <t>Ottelu</t>
  </si>
  <si>
    <t>1-3</t>
  </si>
  <si>
    <t>3-0</t>
  </si>
  <si>
    <t>2-4</t>
  </si>
  <si>
    <t>1-4</t>
  </si>
  <si>
    <t>2-3</t>
  </si>
  <si>
    <t>1-2</t>
  </si>
  <si>
    <t>3-4</t>
  </si>
  <si>
    <t>Pooli B</t>
  </si>
  <si>
    <t>3-1</t>
  </si>
  <si>
    <t>0-3</t>
  </si>
  <si>
    <t>Joukkueottelun pöytäkirja</t>
  </si>
  <si>
    <t>N13JO</t>
  </si>
  <si>
    <t>2 pelaajaa</t>
  </si>
  <si>
    <t>PÄIVÄ</t>
  </si>
  <si>
    <t>Jiali Lu</t>
  </si>
  <si>
    <t>Arina Bril</t>
  </si>
  <si>
    <t>Taisiia Bril</t>
  </si>
  <si>
    <t>Ella Seppälä</t>
  </si>
  <si>
    <t>Nelinpeli</t>
  </si>
  <si>
    <t>NP</t>
  </si>
  <si>
    <t>Nelinp</t>
  </si>
  <si>
    <t>Kamilla Kadar</t>
  </si>
  <si>
    <t>Sohvi Vuorinen</t>
  </si>
  <si>
    <t>Paola Estrada Noso</t>
  </si>
  <si>
    <t>Viola Saarto</t>
  </si>
  <si>
    <t>KoKu</t>
  </si>
  <si>
    <t>Sanni Turi</t>
  </si>
  <si>
    <t>Emily Turi</t>
  </si>
  <si>
    <t>Onerva Maijala</t>
  </si>
  <si>
    <t xml:space="preserve">OPT-86 </t>
  </si>
  <si>
    <t>N15JO</t>
  </si>
  <si>
    <t>Jaimielee Enriquez</t>
  </si>
  <si>
    <t>Mia Kellow</t>
  </si>
  <si>
    <t>Jiaqi Luo</t>
  </si>
  <si>
    <t>PTS Sherwood 2</t>
  </si>
  <si>
    <t>Iina Hietalahti</t>
  </si>
  <si>
    <t>1473</t>
  </si>
  <si>
    <t>1432</t>
  </si>
  <si>
    <t>1411</t>
  </si>
  <si>
    <t>1</t>
  </si>
  <si>
    <t>4</t>
  </si>
  <si>
    <t>1-5</t>
  </si>
  <si>
    <t>3-2</t>
  </si>
  <si>
    <t>3-5</t>
  </si>
  <si>
    <t>2-5</t>
  </si>
  <si>
    <t>4-5</t>
  </si>
  <si>
    <t>M15JO</t>
  </si>
  <si>
    <t>Henrik Vuoti</t>
  </si>
  <si>
    <t>Toivo Halmepuro</t>
  </si>
  <si>
    <t>Niklas Karjalainen</t>
  </si>
  <si>
    <t>Konsta Niemelä</t>
  </si>
  <si>
    <t>Noel Kokkonen</t>
  </si>
  <si>
    <t>Andreas Köhler</t>
  </si>
  <si>
    <t>Aatu Korkiavuori</t>
  </si>
  <si>
    <t>Sisu Sammalkorpi</t>
  </si>
  <si>
    <t>Sam Londen</t>
  </si>
  <si>
    <t>PT-60</t>
  </si>
  <si>
    <t>Kasperi Illikainen</t>
  </si>
  <si>
    <t>Jesse Sorvoja</t>
  </si>
  <si>
    <t>Eino Reina</t>
  </si>
  <si>
    <t>Heikki Lauri</t>
  </si>
  <si>
    <t>OPT-86 3</t>
  </si>
  <si>
    <t>Kaarlo Lampinen</t>
  </si>
  <si>
    <t>Onni Savola</t>
  </si>
  <si>
    <t>Matias Valtonen</t>
  </si>
  <si>
    <t>PT 75</t>
  </si>
  <si>
    <t>Tomi Juutilainen</t>
  </si>
  <si>
    <t>Cedric Foo</t>
  </si>
  <si>
    <t>Lev Petal</t>
  </si>
  <si>
    <t>Iaroslav Bril</t>
  </si>
  <si>
    <t>PT Espoo</t>
  </si>
  <si>
    <t>Lassi Lehtola</t>
  </si>
  <si>
    <t>Joonas Kokko</t>
  </si>
  <si>
    <t>Ilari Sell</t>
  </si>
  <si>
    <t>Milo Lehtosaari</t>
  </si>
  <si>
    <t>Pt Jyväskylä</t>
  </si>
  <si>
    <t>Patrik Södergård</t>
  </si>
  <si>
    <t>Severi Sipiläinen</t>
  </si>
  <si>
    <t>Enriquez Jaimielee</t>
  </si>
  <si>
    <t>Lu Jiali</t>
  </si>
  <si>
    <t>Kellow Mia</t>
  </si>
  <si>
    <t>Luo Jiaqi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</si>
</sst>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_)"/>
    <numFmt numFmtId="165" formatCode="dd/mm/yyyy"/>
    <numFmt numFmtId="166" formatCode="hh:mm"/>
  </numFmts>
  <fonts count="58">
    <font>
      <sz val="11"/>
      <color indexed="8"/>
      <name val="Calibri"/>
      <family val="2"/>
    </font>
    <font>
      <sz val="10"/>
      <name val="Arial"/>
      <family val="0"/>
    </font>
    <font>
      <sz val="10"/>
      <name val="Courier New"/>
      <family val="3"/>
    </font>
    <font>
      <sz val="12"/>
      <name val="Arial"/>
      <family val="2"/>
    </font>
    <font>
      <sz val="12"/>
      <name val="SWISS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color indexed="8"/>
      <name val="SWISS"/>
      <family val="2"/>
    </font>
    <font>
      <b/>
      <sz val="8"/>
      <color indexed="8"/>
      <name val="Calibri"/>
      <family val="2"/>
    </font>
    <font>
      <b/>
      <sz val="10"/>
      <color indexed="8"/>
      <name val="SWISS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2" fillId="0" borderId="0">
      <alignment/>
      <protection/>
    </xf>
    <xf numFmtId="0" fontId="53" fillId="31" borderId="0" applyNumberFormat="0" applyBorder="0" applyAlignment="0" applyProtection="0"/>
    <xf numFmtId="0" fontId="3" fillId="0" borderId="0">
      <alignment/>
      <protection/>
    </xf>
    <xf numFmtId="164" fontId="4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1" fillId="0" borderId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86">
    <xf numFmtId="0" fontId="0" fillId="0" borderId="0" xfId="0" applyAlignment="1">
      <alignment/>
    </xf>
    <xf numFmtId="0" fontId="5" fillId="0" borderId="10" xfId="56" applyFont="1" applyBorder="1" applyProtection="1">
      <alignment/>
      <protection/>
    </xf>
    <xf numFmtId="0" fontId="3" fillId="0" borderId="11" xfId="56" applyBorder="1">
      <alignment/>
      <protection/>
    </xf>
    <xf numFmtId="0" fontId="3" fillId="0" borderId="11" xfId="56" applyBorder="1" applyProtection="1">
      <alignment/>
      <protection/>
    </xf>
    <xf numFmtId="0" fontId="5" fillId="0" borderId="12" xfId="56" applyFont="1" applyBorder="1" applyProtection="1">
      <alignment/>
      <protection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0" xfId="56" applyBorder="1" applyProtection="1">
      <alignment/>
      <protection/>
    </xf>
    <xf numFmtId="0" fontId="3" fillId="0" borderId="12" xfId="56" applyBorder="1">
      <alignment/>
      <protection/>
    </xf>
    <xf numFmtId="0" fontId="5" fillId="0" borderId="0" xfId="56" applyFont="1" applyBorder="1" applyProtection="1">
      <alignment/>
      <protection/>
    </xf>
    <xf numFmtId="0" fontId="9" fillId="0" borderId="12" xfId="56" applyFont="1" applyBorder="1" applyProtection="1">
      <alignment/>
      <protection/>
    </xf>
    <xf numFmtId="0" fontId="1" fillId="0" borderId="0" xfId="0" applyFont="1" applyBorder="1" applyAlignment="1">
      <alignment/>
    </xf>
    <xf numFmtId="0" fontId="3" fillId="0" borderId="0" xfId="56" applyBorder="1">
      <alignment/>
      <protection/>
    </xf>
    <xf numFmtId="0" fontId="6" fillId="0" borderId="13" xfId="56" applyFont="1" applyFill="1" applyBorder="1" applyAlignment="1">
      <alignment horizontal="center"/>
      <protection/>
    </xf>
    <xf numFmtId="0" fontId="10" fillId="0" borderId="14" xfId="0" applyFont="1" applyBorder="1" applyAlignment="1">
      <alignment/>
    </xf>
    <xf numFmtId="0" fontId="3" fillId="0" borderId="0" xfId="56">
      <alignment/>
      <protection/>
    </xf>
    <xf numFmtId="0" fontId="11" fillId="0" borderId="0" xfId="56" applyFont="1" applyBorder="1" applyProtection="1">
      <alignment/>
      <protection/>
    </xf>
    <xf numFmtId="0" fontId="6" fillId="0" borderId="15" xfId="56" applyFont="1" applyBorder="1" applyAlignment="1">
      <alignment/>
      <protection/>
    </xf>
    <xf numFmtId="0" fontId="3" fillId="0" borderId="15" xfId="56" applyBorder="1" applyAlignment="1" applyProtection="1">
      <alignment/>
      <protection/>
    </xf>
    <xf numFmtId="0" fontId="3" fillId="0" borderId="15" xfId="56" applyBorder="1" applyAlignment="1">
      <alignment/>
      <protection/>
    </xf>
    <xf numFmtId="0" fontId="3" fillId="0" borderId="16" xfId="56" applyBorder="1" applyAlignment="1">
      <alignment/>
      <protection/>
    </xf>
    <xf numFmtId="2" fontId="12" fillId="0" borderId="17" xfId="56" applyNumberFormat="1" applyFont="1" applyFill="1" applyBorder="1" applyAlignment="1">
      <alignment horizontal="center" vertical="center"/>
      <protection/>
    </xf>
    <xf numFmtId="0" fontId="5" fillId="0" borderId="12" xfId="56" applyFont="1" applyFill="1" applyBorder="1" applyAlignment="1" applyProtection="1">
      <alignment horizontal="left" vertical="center" indent="2"/>
      <protection locked="0"/>
    </xf>
    <xf numFmtId="2" fontId="12" fillId="0" borderId="18" xfId="56" applyNumberFormat="1" applyFont="1" applyFill="1" applyBorder="1" applyAlignment="1">
      <alignment horizontal="center" vertical="center"/>
      <protection/>
    </xf>
    <xf numFmtId="2" fontId="12" fillId="0" borderId="14" xfId="56" applyNumberFormat="1" applyFont="1" applyFill="1" applyBorder="1" applyAlignment="1">
      <alignment horizontal="center"/>
      <protection/>
    </xf>
    <xf numFmtId="0" fontId="1" fillId="0" borderId="19" xfId="56" applyFont="1" applyFill="1" applyBorder="1" applyAlignment="1" applyProtection="1">
      <alignment/>
      <protection locked="0"/>
    </xf>
    <xf numFmtId="0" fontId="12" fillId="0" borderId="0" xfId="56" applyFont="1" applyFill="1" applyBorder="1" applyAlignment="1">
      <alignment horizontal="center"/>
      <protection/>
    </xf>
    <xf numFmtId="2" fontId="12" fillId="0" borderId="20" xfId="56" applyNumberFormat="1" applyFont="1" applyFill="1" applyBorder="1" applyAlignment="1">
      <alignment horizontal="center"/>
      <protection/>
    </xf>
    <xf numFmtId="0" fontId="12" fillId="0" borderId="21" xfId="56" applyFont="1" applyFill="1" applyBorder="1" applyAlignment="1">
      <alignment horizontal="center"/>
      <protection/>
    </xf>
    <xf numFmtId="0" fontId="12" fillId="0" borderId="18" xfId="56" applyFont="1" applyFill="1" applyBorder="1" applyAlignment="1">
      <alignment horizontal="center"/>
      <protection/>
    </xf>
    <xf numFmtId="0" fontId="3" fillId="0" borderId="12" xfId="56" applyBorder="1" applyProtection="1">
      <alignment/>
      <protection/>
    </xf>
    <xf numFmtId="0" fontId="13" fillId="0" borderId="0" xfId="56" applyFont="1" applyBorder="1" applyProtection="1">
      <alignment/>
      <protection/>
    </xf>
    <xf numFmtId="0" fontId="5" fillId="0" borderId="0" xfId="56" applyFont="1" applyBorder="1" applyAlignment="1" applyProtection="1">
      <alignment horizontal="left"/>
      <protection/>
    </xf>
    <xf numFmtId="0" fontId="3" fillId="0" borderId="22" xfId="56" applyBorder="1">
      <alignment/>
      <protection/>
    </xf>
    <xf numFmtId="0" fontId="7" fillId="0" borderId="12" xfId="56" applyFont="1" applyBorder="1" applyProtection="1">
      <alignment/>
      <protection/>
    </xf>
    <xf numFmtId="0" fontId="12" fillId="0" borderId="21" xfId="56" applyFont="1" applyBorder="1" applyAlignment="1" applyProtection="1">
      <alignment horizontal="center"/>
      <protection/>
    </xf>
    <xf numFmtId="0" fontId="12" fillId="0" borderId="23" xfId="56" applyFont="1" applyBorder="1" applyAlignment="1" applyProtection="1">
      <alignment horizontal="center"/>
      <protection/>
    </xf>
    <xf numFmtId="0" fontId="12" fillId="0" borderId="12" xfId="56" applyFont="1" applyFill="1" applyBorder="1" applyAlignment="1" applyProtection="1">
      <alignment/>
      <protection/>
    </xf>
    <xf numFmtId="0" fontId="12" fillId="0" borderId="24" xfId="56" applyFont="1" applyBorder="1" applyAlignment="1">
      <alignment horizontal="center"/>
      <protection/>
    </xf>
    <xf numFmtId="0" fontId="1" fillId="0" borderId="18" xfId="56" applyNumberFormat="1" applyFont="1" applyBorder="1" applyProtection="1">
      <alignment/>
      <protection/>
    </xf>
    <xf numFmtId="0" fontId="1" fillId="0" borderId="25" xfId="56" applyNumberFormat="1" applyFont="1" applyFill="1" applyBorder="1" applyProtection="1">
      <alignment/>
      <protection/>
    </xf>
    <xf numFmtId="164" fontId="1" fillId="33" borderId="18" xfId="56" applyNumberFormat="1" applyFont="1" applyFill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/>
      <protection/>
    </xf>
    <xf numFmtId="0" fontId="1" fillId="0" borderId="18" xfId="0" applyNumberFormat="1" applyFont="1" applyBorder="1" applyAlignment="1">
      <alignment horizontal="center"/>
    </xf>
    <xf numFmtId="0" fontId="7" fillId="0" borderId="18" xfId="56" applyFont="1" applyFill="1" applyBorder="1" applyAlignment="1" applyProtection="1">
      <alignment horizontal="center"/>
      <protection/>
    </xf>
    <xf numFmtId="0" fontId="1" fillId="0" borderId="26" xfId="56" applyFont="1" applyFill="1" applyBorder="1" applyAlignment="1" applyProtection="1">
      <alignment horizontal="center"/>
      <protection/>
    </xf>
    <xf numFmtId="0" fontId="1" fillId="0" borderId="12" xfId="56" applyFont="1" applyBorder="1" applyProtection="1">
      <alignment/>
      <protection/>
    </xf>
    <xf numFmtId="0" fontId="3" fillId="0" borderId="22" xfId="56" applyBorder="1" applyProtection="1">
      <alignment/>
      <protection/>
    </xf>
    <xf numFmtId="0" fontId="6" fillId="0" borderId="12" xfId="56" applyFont="1" applyBorder="1" applyProtection="1">
      <alignment/>
      <protection/>
    </xf>
    <xf numFmtId="0" fontId="6" fillId="0" borderId="0" xfId="56" applyFont="1" applyBorder="1" applyProtection="1">
      <alignment/>
      <protection/>
    </xf>
    <xf numFmtId="0" fontId="6" fillId="0" borderId="0" xfId="56" applyFont="1" applyBorder="1">
      <alignment/>
      <protection/>
    </xf>
    <xf numFmtId="0" fontId="1" fillId="0" borderId="0" xfId="56" applyFont="1" applyBorder="1">
      <alignment/>
      <protection/>
    </xf>
    <xf numFmtId="0" fontId="3" fillId="0" borderId="27" xfId="56" applyFill="1" applyBorder="1" applyProtection="1">
      <alignment/>
      <protection locked="0"/>
    </xf>
    <xf numFmtId="0" fontId="3" fillId="0" borderId="28" xfId="56" applyFill="1" applyBorder="1" applyProtection="1">
      <alignment/>
      <protection locked="0"/>
    </xf>
    <xf numFmtId="0" fontId="15" fillId="0" borderId="29" xfId="56" applyFont="1" applyFill="1" applyBorder="1" applyAlignment="1" applyProtection="1">
      <alignment horizontal="left" vertical="center" indent="2"/>
      <protection locked="0"/>
    </xf>
    <xf numFmtId="0" fontId="15" fillId="0" borderId="30" xfId="56" applyFont="1" applyFill="1" applyBorder="1" applyAlignment="1" applyProtection="1">
      <alignment horizontal="left" vertical="center" indent="2"/>
      <protection locked="0"/>
    </xf>
    <xf numFmtId="0" fontId="1" fillId="0" borderId="0" xfId="58">
      <alignment/>
      <protection/>
    </xf>
    <xf numFmtId="49" fontId="1" fillId="0" borderId="31" xfId="0" applyNumberFormat="1" applyFont="1" applyFill="1" applyBorder="1" applyAlignment="1" applyProtection="1">
      <alignment horizontal="left"/>
      <protection/>
    </xf>
    <xf numFmtId="49" fontId="16" fillId="0" borderId="32" xfId="0" applyNumberFormat="1" applyFont="1" applyFill="1" applyBorder="1" applyAlignment="1" applyProtection="1">
      <alignment horizontal="left"/>
      <protection/>
    </xf>
    <xf numFmtId="49" fontId="16" fillId="0" borderId="33" xfId="0" applyNumberFormat="1" applyFont="1" applyFill="1" applyBorder="1" applyAlignment="1" applyProtection="1">
      <alignment horizontal="left"/>
      <protection/>
    </xf>
    <xf numFmtId="49" fontId="16" fillId="0" borderId="34" xfId="0" applyNumberFormat="1" applyFont="1" applyFill="1" applyBorder="1" applyAlignment="1" applyProtection="1">
      <alignment horizontal="left"/>
      <protection/>
    </xf>
    <xf numFmtId="49" fontId="1" fillId="0" borderId="12" xfId="0" applyNumberFormat="1" applyFont="1" applyFill="1" applyBorder="1" applyAlignment="1" applyProtection="1">
      <alignment horizontal="left"/>
      <protection/>
    </xf>
    <xf numFmtId="49" fontId="1" fillId="0" borderId="0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 horizontal="left"/>
      <protection/>
    </xf>
    <xf numFmtId="49" fontId="3" fillId="0" borderId="35" xfId="0" applyNumberFormat="1" applyFont="1" applyFill="1" applyBorder="1" applyAlignment="1" applyProtection="1">
      <alignment horizontal="left"/>
      <protection/>
    </xf>
    <xf numFmtId="49" fontId="3" fillId="0" borderId="0" xfId="0" applyNumberFormat="1" applyFont="1" applyFill="1" applyBorder="1" applyAlignment="1" applyProtection="1">
      <alignment horizontal="left"/>
      <protection/>
    </xf>
    <xf numFmtId="49" fontId="3" fillId="0" borderId="36" xfId="0" applyNumberFormat="1" applyFont="1" applyFill="1" applyBorder="1" applyAlignment="1" applyProtection="1">
      <alignment horizontal="left"/>
      <protection/>
    </xf>
    <xf numFmtId="49" fontId="3" fillId="0" borderId="37" xfId="0" applyNumberFormat="1" applyFont="1" applyFill="1" applyBorder="1" applyAlignment="1" applyProtection="1">
      <alignment horizontal="left"/>
      <protection/>
    </xf>
    <xf numFmtId="49" fontId="3" fillId="0" borderId="38" xfId="0" applyNumberFormat="1" applyFont="1" applyFill="1" applyBorder="1" applyAlignment="1" applyProtection="1">
      <alignment horizontal="left"/>
      <protection/>
    </xf>
    <xf numFmtId="49" fontId="3" fillId="0" borderId="39" xfId="0" applyNumberFormat="1" applyFont="1" applyFill="1" applyBorder="1" applyAlignment="1" applyProtection="1">
      <alignment horizontal="left"/>
      <protection/>
    </xf>
    <xf numFmtId="49" fontId="1" fillId="0" borderId="15" xfId="58" applyNumberFormat="1" applyFont="1" applyFill="1" applyBorder="1" applyAlignment="1" applyProtection="1">
      <alignment horizontal="left"/>
      <protection/>
    </xf>
    <xf numFmtId="49" fontId="1" fillId="0" borderId="40" xfId="58" applyNumberFormat="1" applyFont="1" applyFill="1" applyBorder="1" applyAlignment="1" applyProtection="1">
      <alignment horizontal="left"/>
      <protection/>
    </xf>
    <xf numFmtId="49" fontId="3" fillId="0" borderId="0" xfId="58" applyNumberFormat="1" applyFont="1" applyFill="1" applyBorder="1" applyAlignment="1" applyProtection="1">
      <alignment horizontal="left"/>
      <protection/>
    </xf>
    <xf numFmtId="49" fontId="10" fillId="0" borderId="18" xfId="58" applyNumberFormat="1" applyFont="1" applyFill="1" applyBorder="1" applyAlignment="1" applyProtection="1">
      <alignment horizontal="left"/>
      <protection/>
    </xf>
    <xf numFmtId="49" fontId="10" fillId="0" borderId="12" xfId="58" applyNumberFormat="1" applyFont="1" applyFill="1" applyBorder="1" applyAlignment="1" applyProtection="1">
      <alignment horizontal="left"/>
      <protection/>
    </xf>
    <xf numFmtId="49" fontId="10" fillId="0" borderId="0" xfId="58" applyNumberFormat="1" applyFont="1" applyFill="1" applyBorder="1" applyAlignment="1" applyProtection="1">
      <alignment horizontal="left"/>
      <protection/>
    </xf>
    <xf numFmtId="0" fontId="10" fillId="0" borderId="18" xfId="58" applyNumberFormat="1" applyFont="1" applyFill="1" applyBorder="1" applyAlignment="1" applyProtection="1">
      <alignment horizontal="left"/>
      <protection/>
    </xf>
    <xf numFmtId="49" fontId="10" fillId="0" borderId="41" xfId="58" applyNumberFormat="1" applyFont="1" applyFill="1" applyBorder="1" applyAlignment="1" applyProtection="1">
      <alignment horizontal="left"/>
      <protection/>
    </xf>
    <xf numFmtId="49" fontId="10" fillId="0" borderId="40" xfId="58" applyNumberFormat="1" applyFont="1" applyFill="1" applyBorder="1" applyAlignment="1" applyProtection="1">
      <alignment horizontal="left"/>
      <protection/>
    </xf>
    <xf numFmtId="49" fontId="10" fillId="0" borderId="15" xfId="58" applyNumberFormat="1" applyFont="1" applyFill="1" applyBorder="1" applyAlignment="1" applyProtection="1">
      <alignment horizontal="left"/>
      <protection/>
    </xf>
    <xf numFmtId="49" fontId="10" fillId="0" borderId="31" xfId="58" applyNumberFormat="1" applyFont="1" applyFill="1" applyBorder="1" applyAlignment="1" applyProtection="1">
      <alignment horizontal="left"/>
      <protection/>
    </xf>
    <xf numFmtId="0" fontId="0" fillId="0" borderId="0" xfId="0" applyBorder="1" applyAlignment="1">
      <alignment/>
    </xf>
    <xf numFmtId="0" fontId="0" fillId="0" borderId="42" xfId="0" applyBorder="1" applyAlignment="1">
      <alignment/>
    </xf>
    <xf numFmtId="0" fontId="0" fillId="0" borderId="41" xfId="0" applyBorder="1" applyAlignment="1">
      <alignment/>
    </xf>
    <xf numFmtId="0" fontId="6" fillId="0" borderId="41" xfId="0" applyFont="1" applyFill="1" applyBorder="1" applyAlignment="1" applyProtection="1">
      <alignment/>
      <protection/>
    </xf>
    <xf numFmtId="0" fontId="12" fillId="0" borderId="20" xfId="0" applyFont="1" applyFill="1" applyBorder="1" applyAlignment="1" applyProtection="1">
      <alignment/>
      <protection/>
    </xf>
    <xf numFmtId="0" fontId="0" fillId="0" borderId="40" xfId="0" applyBorder="1" applyAlignment="1">
      <alignment/>
    </xf>
    <xf numFmtId="0" fontId="0" fillId="0" borderId="12" xfId="0" applyBorder="1" applyAlignment="1">
      <alignment/>
    </xf>
    <xf numFmtId="0" fontId="6" fillId="0" borderId="0" xfId="0" applyFont="1" applyFill="1" applyBorder="1" applyAlignment="1" applyProtection="1">
      <alignment/>
      <protection/>
    </xf>
    <xf numFmtId="0" fontId="0" fillId="0" borderId="40" xfId="0" applyFont="1" applyBorder="1" applyAlignment="1">
      <alignment horizontal="left"/>
    </xf>
    <xf numFmtId="0" fontId="5" fillId="0" borderId="0" xfId="0" applyFont="1" applyBorder="1" applyAlignment="1" applyProtection="1">
      <alignment/>
      <protection/>
    </xf>
    <xf numFmtId="0" fontId="0" fillId="0" borderId="0" xfId="0" applyFont="1" applyBorder="1" applyAlignment="1">
      <alignment horizontal="left"/>
    </xf>
    <xf numFmtId="0" fontId="0" fillId="0" borderId="31" xfId="0" applyBorder="1" applyAlignment="1">
      <alignment/>
    </xf>
    <xf numFmtId="0" fontId="18" fillId="0" borderId="43" xfId="0" applyFont="1" applyBorder="1" applyAlignment="1">
      <alignment horizontal="center"/>
    </xf>
    <xf numFmtId="164" fontId="19" fillId="0" borderId="44" xfId="57" applyFont="1" applyFill="1" applyBorder="1" applyAlignment="1" applyProtection="1">
      <alignment horizontal="left"/>
      <protection locked="0"/>
    </xf>
    <xf numFmtId="0" fontId="18" fillId="0" borderId="45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164" fontId="17" fillId="0" borderId="46" xfId="57" applyFont="1" applyFill="1" applyBorder="1" applyAlignment="1" applyProtection="1">
      <alignment horizontal="left"/>
      <protection locked="0"/>
    </xf>
    <xf numFmtId="0" fontId="20" fillId="0" borderId="47" xfId="0" applyFont="1" applyBorder="1" applyAlignment="1">
      <alignment horizontal="center"/>
    </xf>
    <xf numFmtId="0" fontId="18" fillId="0" borderId="48" xfId="0" applyFont="1" applyFill="1" applyBorder="1" applyAlignment="1">
      <alignment horizontal="left"/>
    </xf>
    <xf numFmtId="0" fontId="0" fillId="0" borderId="18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64" fontId="17" fillId="0" borderId="49" xfId="57" applyFont="1" applyFill="1" applyBorder="1" applyAlignment="1" applyProtection="1">
      <alignment horizontal="left"/>
      <protection locked="0"/>
    </xf>
    <xf numFmtId="0" fontId="0" fillId="0" borderId="50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20" fillId="0" borderId="51" xfId="0" applyFont="1" applyBorder="1" applyAlignment="1">
      <alignment horizontal="center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33" borderId="18" xfId="0" applyNumberFormat="1" applyFill="1" applyBorder="1" applyAlignment="1" applyProtection="1">
      <alignment horizontal="center"/>
      <protection locked="0"/>
    </xf>
    <xf numFmtId="0" fontId="0" fillId="33" borderId="52" xfId="0" applyNumberFormat="1" applyFill="1" applyBorder="1" applyAlignment="1" applyProtection="1">
      <alignment horizontal="center"/>
      <protection locked="0"/>
    </xf>
    <xf numFmtId="0" fontId="0" fillId="0" borderId="45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33" borderId="54" xfId="0" applyNumberFormat="1" applyFill="1" applyBorder="1" applyAlignment="1" applyProtection="1">
      <alignment horizontal="center"/>
      <protection locked="0"/>
    </xf>
    <xf numFmtId="0" fontId="0" fillId="0" borderId="47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18" xfId="0" applyBorder="1" applyAlignment="1">
      <alignment horizontal="center"/>
    </xf>
    <xf numFmtId="0" fontId="21" fillId="0" borderId="51" xfId="0" applyFont="1" applyBorder="1" applyAlignment="1">
      <alignment horizontal="center"/>
    </xf>
    <xf numFmtId="0" fontId="22" fillId="0" borderId="25" xfId="0" applyFont="1" applyBorder="1" applyAlignment="1">
      <alignment horizontal="left"/>
    </xf>
    <xf numFmtId="0" fontId="0" fillId="0" borderId="50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2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0" fontId="20" fillId="0" borderId="56" xfId="0" applyFont="1" applyBorder="1" applyAlignment="1">
      <alignment horizontal="center"/>
    </xf>
    <xf numFmtId="0" fontId="20" fillId="0" borderId="57" xfId="0" applyFont="1" applyBorder="1" applyAlignment="1">
      <alignment horizontal="center"/>
    </xf>
    <xf numFmtId="0" fontId="23" fillId="34" borderId="58" xfId="0" applyFont="1" applyFill="1" applyBorder="1" applyAlignment="1">
      <alignment horizontal="center"/>
    </xf>
    <xf numFmtId="0" fontId="23" fillId="34" borderId="59" xfId="0" applyFont="1" applyFill="1" applyBorder="1" applyAlignment="1">
      <alignment horizontal="center"/>
    </xf>
    <xf numFmtId="0" fontId="20" fillId="0" borderId="12" xfId="0" applyFont="1" applyBorder="1" applyAlignment="1" applyProtection="1">
      <alignment/>
      <protection/>
    </xf>
    <xf numFmtId="0" fontId="24" fillId="0" borderId="12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0" fillId="0" borderId="0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60" xfId="0" applyBorder="1" applyAlignment="1">
      <alignment/>
    </xf>
    <xf numFmtId="49" fontId="1" fillId="0" borderId="31" xfId="58" applyNumberFormat="1" applyFont="1" applyFill="1" applyBorder="1" applyAlignment="1" applyProtection="1">
      <alignment horizontal="left"/>
      <protection/>
    </xf>
    <xf numFmtId="49" fontId="16" fillId="0" borderId="33" xfId="58" applyNumberFormat="1" applyFont="1" applyFill="1" applyBorder="1" applyAlignment="1" applyProtection="1">
      <alignment horizontal="left"/>
      <protection/>
    </xf>
    <xf numFmtId="49" fontId="16" fillId="0" borderId="34" xfId="58" applyNumberFormat="1" applyFont="1" applyFill="1" applyBorder="1" applyAlignment="1" applyProtection="1">
      <alignment horizontal="left"/>
      <protection/>
    </xf>
    <xf numFmtId="49" fontId="1" fillId="0" borderId="12" xfId="58" applyNumberFormat="1" applyFont="1" applyFill="1" applyBorder="1" applyAlignment="1" applyProtection="1">
      <alignment horizontal="left"/>
      <protection/>
    </xf>
    <xf numFmtId="49" fontId="1" fillId="0" borderId="0" xfId="58" applyNumberFormat="1" applyFont="1" applyFill="1" applyBorder="1" applyAlignment="1" applyProtection="1">
      <alignment horizontal="left"/>
      <protection/>
    </xf>
    <xf numFmtId="49" fontId="3" fillId="0" borderId="36" xfId="58" applyNumberFormat="1" applyFont="1" applyFill="1" applyBorder="1" applyAlignment="1" applyProtection="1">
      <alignment horizontal="left"/>
      <protection/>
    </xf>
    <xf numFmtId="49" fontId="3" fillId="0" borderId="38" xfId="58" applyNumberFormat="1" applyFont="1" applyFill="1" applyBorder="1" applyAlignment="1" applyProtection="1">
      <alignment horizontal="left"/>
      <protection/>
    </xf>
    <xf numFmtId="49" fontId="3" fillId="0" borderId="39" xfId="58" applyNumberFormat="1" applyFont="1" applyFill="1" applyBorder="1" applyAlignment="1" applyProtection="1">
      <alignment horizontal="left"/>
      <protection/>
    </xf>
    <xf numFmtId="0" fontId="6" fillId="0" borderId="61" xfId="56" applyFont="1" applyFill="1" applyBorder="1" applyAlignment="1" applyProtection="1">
      <alignment horizontal="left" indent="1"/>
      <protection/>
    </xf>
    <xf numFmtId="0" fontId="7" fillId="33" borderId="62" xfId="56" applyFont="1" applyFill="1" applyBorder="1" applyAlignment="1" applyProtection="1">
      <alignment horizontal="left" indent="2"/>
      <protection locked="0"/>
    </xf>
    <xf numFmtId="0" fontId="6" fillId="0" borderId="63" xfId="56" applyFont="1" applyFill="1" applyBorder="1" applyAlignment="1" applyProtection="1">
      <alignment horizontal="left" indent="1"/>
      <protection/>
    </xf>
    <xf numFmtId="165" fontId="8" fillId="33" borderId="64" xfId="56" applyNumberFormat="1" applyFont="1" applyFill="1" applyBorder="1" applyAlignment="1" applyProtection="1">
      <alignment horizontal="left" indent="2"/>
      <protection/>
    </xf>
    <xf numFmtId="0" fontId="6" fillId="0" borderId="63" xfId="56" applyFont="1" applyBorder="1" applyAlignment="1">
      <alignment horizontal="center"/>
      <protection/>
    </xf>
    <xf numFmtId="0" fontId="7" fillId="33" borderId="64" xfId="56" applyFont="1" applyFill="1" applyBorder="1" applyAlignment="1">
      <alignment horizontal="left" indent="2"/>
      <protection/>
    </xf>
    <xf numFmtId="0" fontId="6" fillId="0" borderId="65" xfId="56" applyFont="1" applyFill="1" applyBorder="1" applyAlignment="1" applyProtection="1">
      <alignment horizontal="left" indent="1"/>
      <protection/>
    </xf>
    <xf numFmtId="165" fontId="8" fillId="33" borderId="13" xfId="56" applyNumberFormat="1" applyFont="1" applyFill="1" applyBorder="1" applyAlignment="1" applyProtection="1">
      <alignment horizontal="left" indent="2"/>
      <protection locked="0"/>
    </xf>
    <xf numFmtId="166" fontId="7" fillId="33" borderId="66" xfId="56" applyNumberFormat="1" applyFont="1" applyFill="1" applyBorder="1" applyAlignment="1">
      <alignment horizontal="left" indent="2"/>
      <protection/>
    </xf>
    <xf numFmtId="0" fontId="7" fillId="33" borderId="17" xfId="56" applyFont="1" applyFill="1" applyBorder="1" applyAlignment="1" applyProtection="1">
      <alignment horizontal="left" vertical="center" indent="2"/>
      <protection locked="0"/>
    </xf>
    <xf numFmtId="0" fontId="7" fillId="33" borderId="67" xfId="56" applyFont="1" applyFill="1" applyBorder="1" applyAlignment="1" applyProtection="1">
      <alignment horizontal="left" vertical="center" indent="2"/>
      <protection locked="0"/>
    </xf>
    <xf numFmtId="0" fontId="1" fillId="33" borderId="26" xfId="56" applyFont="1" applyFill="1" applyBorder="1" applyAlignment="1" applyProtection="1">
      <alignment horizontal="left" indent="2"/>
      <protection locked="0"/>
    </xf>
    <xf numFmtId="0" fontId="1" fillId="33" borderId="68" xfId="56" applyFont="1" applyFill="1" applyBorder="1" applyAlignment="1" applyProtection="1">
      <alignment horizontal="left" indent="2"/>
      <protection locked="0"/>
    </xf>
    <xf numFmtId="0" fontId="1" fillId="33" borderId="18" xfId="56" applyFont="1" applyFill="1" applyBorder="1" applyAlignment="1" applyProtection="1">
      <alignment horizontal="left" indent="2"/>
      <protection locked="0"/>
    </xf>
    <xf numFmtId="49" fontId="1" fillId="33" borderId="64" xfId="56" applyNumberFormat="1" applyFont="1" applyFill="1" applyBorder="1" applyAlignment="1" applyProtection="1">
      <alignment horizontal="left" indent="2"/>
      <protection locked="0"/>
    </xf>
    <xf numFmtId="0" fontId="14" fillId="0" borderId="21" xfId="56" applyFont="1" applyBorder="1" applyAlignment="1" applyProtection="1">
      <alignment horizontal="center"/>
      <protection/>
    </xf>
    <xf numFmtId="0" fontId="7" fillId="0" borderId="26" xfId="56" applyFont="1" applyBorder="1" applyAlignment="1" applyProtection="1">
      <alignment horizontal="center"/>
      <protection/>
    </xf>
    <xf numFmtId="0" fontId="15" fillId="34" borderId="69" xfId="0" applyFont="1" applyFill="1" applyBorder="1" applyAlignment="1" applyProtection="1">
      <alignment horizontal="center" vertical="center"/>
      <protection/>
    </xf>
    <xf numFmtId="165" fontId="17" fillId="35" borderId="70" xfId="57" applyNumberFormat="1" applyFont="1" applyFill="1" applyBorder="1" applyAlignment="1" applyProtection="1">
      <alignment horizontal="left"/>
      <protection locked="0"/>
    </xf>
    <xf numFmtId="164" fontId="19" fillId="35" borderId="44" xfId="57" applyFont="1" applyFill="1" applyBorder="1" applyAlignment="1" applyProtection="1">
      <alignment horizontal="left"/>
      <protection locked="0"/>
    </xf>
    <xf numFmtId="164" fontId="19" fillId="35" borderId="43" xfId="57" applyFont="1" applyFill="1" applyBorder="1" applyAlignment="1" applyProtection="1">
      <alignment horizontal="left"/>
      <protection locked="0"/>
    </xf>
    <xf numFmtId="164" fontId="17" fillId="35" borderId="46" xfId="57" applyFont="1" applyFill="1" applyBorder="1" applyAlignment="1" applyProtection="1">
      <alignment horizontal="left"/>
      <protection locked="0"/>
    </xf>
    <xf numFmtId="164" fontId="17" fillId="35" borderId="18" xfId="57" applyFont="1" applyFill="1" applyBorder="1" applyAlignment="1" applyProtection="1">
      <alignment horizontal="left"/>
      <protection locked="0"/>
    </xf>
    <xf numFmtId="0" fontId="18" fillId="0" borderId="46" xfId="0" applyFont="1" applyBorder="1" applyAlignment="1">
      <alignment horizontal="center"/>
    </xf>
    <xf numFmtId="0" fontId="18" fillId="0" borderId="47" xfId="0" applyFont="1" applyBorder="1" applyAlignment="1">
      <alignment horizontal="center"/>
    </xf>
    <xf numFmtId="164" fontId="17" fillId="35" borderId="49" xfId="57" applyFont="1" applyFill="1" applyBorder="1" applyAlignment="1" applyProtection="1">
      <alignment horizontal="left"/>
      <protection locked="0"/>
    </xf>
    <xf numFmtId="164" fontId="17" fillId="35" borderId="17" xfId="57" applyFont="1" applyFill="1" applyBorder="1" applyAlignment="1" applyProtection="1">
      <alignment horizontal="left"/>
      <protection locked="0"/>
    </xf>
    <xf numFmtId="0" fontId="0" fillId="0" borderId="21" xfId="0" applyFont="1" applyBorder="1" applyAlignment="1">
      <alignment horizontal="center"/>
    </xf>
    <xf numFmtId="0" fontId="0" fillId="0" borderId="24" xfId="0" applyBorder="1" applyAlignment="1">
      <alignment horizontal="left"/>
    </xf>
    <xf numFmtId="0" fontId="20" fillId="0" borderId="37" xfId="0" applyFont="1" applyBorder="1" applyAlignment="1" applyProtection="1">
      <alignment horizontal="left"/>
      <protection/>
    </xf>
    <xf numFmtId="0" fontId="20" fillId="0" borderId="60" xfId="0" applyFont="1" applyBorder="1" applyAlignment="1" applyProtection="1">
      <alignment horizontal="left"/>
      <protection/>
    </xf>
    <xf numFmtId="0" fontId="0" fillId="0" borderId="1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5" fillId="34" borderId="55" xfId="0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äärittämätön" xfId="54"/>
    <cellStyle name="Neutral" xfId="55"/>
    <cellStyle name="Normaali 2" xfId="56"/>
    <cellStyle name="Normaali_LohkoKaavio_4-5_makrot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2</xdr:row>
      <xdr:rowOff>47625</xdr:rowOff>
    </xdr:from>
    <xdr:to>
      <xdr:col>2</xdr:col>
      <xdr:colOff>9525</xdr:colOff>
      <xdr:row>3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428625"/>
          <a:ext cx="438150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27</xdr:row>
      <xdr:rowOff>47625</xdr:rowOff>
    </xdr:from>
    <xdr:to>
      <xdr:col>2</xdr:col>
      <xdr:colOff>9525</xdr:colOff>
      <xdr:row>28</xdr:row>
      <xdr:rowOff>190500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429250"/>
          <a:ext cx="438150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52</xdr:row>
      <xdr:rowOff>47625</xdr:rowOff>
    </xdr:from>
    <xdr:to>
      <xdr:col>2</xdr:col>
      <xdr:colOff>9525</xdr:colOff>
      <xdr:row>53</xdr:row>
      <xdr:rowOff>190500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0429875"/>
          <a:ext cx="438150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77</xdr:row>
      <xdr:rowOff>47625</xdr:rowOff>
    </xdr:from>
    <xdr:to>
      <xdr:col>2</xdr:col>
      <xdr:colOff>9525</xdr:colOff>
      <xdr:row>78</xdr:row>
      <xdr:rowOff>190500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5430500"/>
          <a:ext cx="438150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101</xdr:row>
      <xdr:rowOff>171450</xdr:rowOff>
    </xdr:from>
    <xdr:to>
      <xdr:col>2</xdr:col>
      <xdr:colOff>9525</xdr:colOff>
      <xdr:row>103</xdr:row>
      <xdr:rowOff>142875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20364450"/>
          <a:ext cx="438150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103</xdr:row>
      <xdr:rowOff>47625</xdr:rowOff>
    </xdr:from>
    <xdr:to>
      <xdr:col>2</xdr:col>
      <xdr:colOff>9525</xdr:colOff>
      <xdr:row>104</xdr:row>
      <xdr:rowOff>190500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20621625"/>
          <a:ext cx="438150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128</xdr:row>
      <xdr:rowOff>47625</xdr:rowOff>
    </xdr:from>
    <xdr:to>
      <xdr:col>2</xdr:col>
      <xdr:colOff>9525</xdr:colOff>
      <xdr:row>129</xdr:row>
      <xdr:rowOff>190500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25622250"/>
          <a:ext cx="438150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153</xdr:row>
      <xdr:rowOff>47625</xdr:rowOff>
    </xdr:from>
    <xdr:to>
      <xdr:col>2</xdr:col>
      <xdr:colOff>9525</xdr:colOff>
      <xdr:row>154</xdr:row>
      <xdr:rowOff>190500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30622875"/>
          <a:ext cx="438150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178</xdr:row>
      <xdr:rowOff>47625</xdr:rowOff>
    </xdr:from>
    <xdr:to>
      <xdr:col>2</xdr:col>
      <xdr:colOff>9525</xdr:colOff>
      <xdr:row>179</xdr:row>
      <xdr:rowOff>190500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35623500"/>
          <a:ext cx="438150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203</xdr:row>
      <xdr:rowOff>47625</xdr:rowOff>
    </xdr:from>
    <xdr:to>
      <xdr:col>2</xdr:col>
      <xdr:colOff>9525</xdr:colOff>
      <xdr:row>204</xdr:row>
      <xdr:rowOff>190500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40624125"/>
          <a:ext cx="438150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228</xdr:row>
      <xdr:rowOff>47625</xdr:rowOff>
    </xdr:from>
    <xdr:to>
      <xdr:col>2</xdr:col>
      <xdr:colOff>9525</xdr:colOff>
      <xdr:row>229</xdr:row>
      <xdr:rowOff>190500</xdr:rowOff>
    </xdr:to>
    <xdr:pic>
      <xdr:nvPicPr>
        <xdr:cNvPr id="1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45624750"/>
          <a:ext cx="438150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253</xdr:row>
      <xdr:rowOff>47625</xdr:rowOff>
    </xdr:from>
    <xdr:to>
      <xdr:col>2</xdr:col>
      <xdr:colOff>9525</xdr:colOff>
      <xdr:row>254</xdr:row>
      <xdr:rowOff>190500</xdr:rowOff>
    </xdr:to>
    <xdr:pic>
      <xdr:nvPicPr>
        <xdr:cNvPr id="1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0625375"/>
          <a:ext cx="438150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278</xdr:row>
      <xdr:rowOff>47625</xdr:rowOff>
    </xdr:from>
    <xdr:to>
      <xdr:col>2</xdr:col>
      <xdr:colOff>9525</xdr:colOff>
      <xdr:row>279</xdr:row>
      <xdr:rowOff>190500</xdr:rowOff>
    </xdr:to>
    <xdr:pic>
      <xdr:nvPicPr>
        <xdr:cNvPr id="1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5626000"/>
          <a:ext cx="438150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2</xdr:row>
      <xdr:rowOff>47625</xdr:rowOff>
    </xdr:from>
    <xdr:to>
      <xdr:col>2</xdr:col>
      <xdr:colOff>9525</xdr:colOff>
      <xdr:row>3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428625"/>
          <a:ext cx="438150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25</xdr:row>
      <xdr:rowOff>171450</xdr:rowOff>
    </xdr:from>
    <xdr:to>
      <xdr:col>2</xdr:col>
      <xdr:colOff>9525</xdr:colOff>
      <xdr:row>27</xdr:row>
      <xdr:rowOff>142875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172075"/>
          <a:ext cx="438150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25</xdr:row>
      <xdr:rowOff>171450</xdr:rowOff>
    </xdr:from>
    <xdr:to>
      <xdr:col>2</xdr:col>
      <xdr:colOff>9525</xdr:colOff>
      <xdr:row>27</xdr:row>
      <xdr:rowOff>142875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172075"/>
          <a:ext cx="438150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25</xdr:row>
      <xdr:rowOff>171450</xdr:rowOff>
    </xdr:from>
    <xdr:to>
      <xdr:col>2</xdr:col>
      <xdr:colOff>9525</xdr:colOff>
      <xdr:row>27</xdr:row>
      <xdr:rowOff>142875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172075"/>
          <a:ext cx="438150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25</xdr:row>
      <xdr:rowOff>171450</xdr:rowOff>
    </xdr:from>
    <xdr:to>
      <xdr:col>2</xdr:col>
      <xdr:colOff>9525</xdr:colOff>
      <xdr:row>27</xdr:row>
      <xdr:rowOff>142875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172075"/>
          <a:ext cx="438150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25</xdr:row>
      <xdr:rowOff>171450</xdr:rowOff>
    </xdr:from>
    <xdr:to>
      <xdr:col>2</xdr:col>
      <xdr:colOff>9525</xdr:colOff>
      <xdr:row>27</xdr:row>
      <xdr:rowOff>142875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172075"/>
          <a:ext cx="438150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25</xdr:row>
      <xdr:rowOff>171450</xdr:rowOff>
    </xdr:from>
    <xdr:to>
      <xdr:col>2</xdr:col>
      <xdr:colOff>9525</xdr:colOff>
      <xdr:row>27</xdr:row>
      <xdr:rowOff>142875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172075"/>
          <a:ext cx="438150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25</xdr:row>
      <xdr:rowOff>171450</xdr:rowOff>
    </xdr:from>
    <xdr:to>
      <xdr:col>2</xdr:col>
      <xdr:colOff>9525</xdr:colOff>
      <xdr:row>27</xdr:row>
      <xdr:rowOff>142875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172075"/>
          <a:ext cx="438150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25</xdr:row>
      <xdr:rowOff>171450</xdr:rowOff>
    </xdr:from>
    <xdr:to>
      <xdr:col>2</xdr:col>
      <xdr:colOff>9525</xdr:colOff>
      <xdr:row>27</xdr:row>
      <xdr:rowOff>142875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172075"/>
          <a:ext cx="438150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25</xdr:row>
      <xdr:rowOff>171450</xdr:rowOff>
    </xdr:from>
    <xdr:to>
      <xdr:col>2</xdr:col>
      <xdr:colOff>9525</xdr:colOff>
      <xdr:row>27</xdr:row>
      <xdr:rowOff>142875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172075"/>
          <a:ext cx="438150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25</xdr:row>
      <xdr:rowOff>171450</xdr:rowOff>
    </xdr:from>
    <xdr:to>
      <xdr:col>2</xdr:col>
      <xdr:colOff>9525</xdr:colOff>
      <xdr:row>27</xdr:row>
      <xdr:rowOff>142875</xdr:rowOff>
    </xdr:to>
    <xdr:pic>
      <xdr:nvPicPr>
        <xdr:cNvPr id="1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172075"/>
          <a:ext cx="438150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25</xdr:row>
      <xdr:rowOff>171450</xdr:rowOff>
    </xdr:from>
    <xdr:to>
      <xdr:col>2</xdr:col>
      <xdr:colOff>9525</xdr:colOff>
      <xdr:row>27</xdr:row>
      <xdr:rowOff>142875</xdr:rowOff>
    </xdr:to>
    <xdr:pic>
      <xdr:nvPicPr>
        <xdr:cNvPr id="1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172075"/>
          <a:ext cx="438150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25</xdr:row>
      <xdr:rowOff>171450</xdr:rowOff>
    </xdr:from>
    <xdr:to>
      <xdr:col>2</xdr:col>
      <xdr:colOff>9525</xdr:colOff>
      <xdr:row>27</xdr:row>
      <xdr:rowOff>142875</xdr:rowOff>
    </xdr:to>
    <xdr:pic>
      <xdr:nvPicPr>
        <xdr:cNvPr id="1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172075"/>
          <a:ext cx="438150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26</xdr:row>
      <xdr:rowOff>171450</xdr:rowOff>
    </xdr:from>
    <xdr:to>
      <xdr:col>2</xdr:col>
      <xdr:colOff>9525</xdr:colOff>
      <xdr:row>28</xdr:row>
      <xdr:rowOff>142875</xdr:rowOff>
    </xdr:to>
    <xdr:pic>
      <xdr:nvPicPr>
        <xdr:cNvPr id="1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362575"/>
          <a:ext cx="438150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26</xdr:row>
      <xdr:rowOff>171450</xdr:rowOff>
    </xdr:from>
    <xdr:to>
      <xdr:col>2</xdr:col>
      <xdr:colOff>9525</xdr:colOff>
      <xdr:row>28</xdr:row>
      <xdr:rowOff>142875</xdr:rowOff>
    </xdr:to>
    <xdr:pic>
      <xdr:nvPicPr>
        <xdr:cNvPr id="1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362575"/>
          <a:ext cx="438150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26</xdr:row>
      <xdr:rowOff>171450</xdr:rowOff>
    </xdr:from>
    <xdr:to>
      <xdr:col>2</xdr:col>
      <xdr:colOff>9525</xdr:colOff>
      <xdr:row>28</xdr:row>
      <xdr:rowOff>142875</xdr:rowOff>
    </xdr:to>
    <xdr:pic>
      <xdr:nvPicPr>
        <xdr:cNvPr id="1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362575"/>
          <a:ext cx="438150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26</xdr:row>
      <xdr:rowOff>171450</xdr:rowOff>
    </xdr:from>
    <xdr:to>
      <xdr:col>2</xdr:col>
      <xdr:colOff>9525</xdr:colOff>
      <xdr:row>28</xdr:row>
      <xdr:rowOff>142875</xdr:rowOff>
    </xdr:to>
    <xdr:pic>
      <xdr:nvPicPr>
        <xdr:cNvPr id="1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362575"/>
          <a:ext cx="438150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26</xdr:row>
      <xdr:rowOff>171450</xdr:rowOff>
    </xdr:from>
    <xdr:to>
      <xdr:col>2</xdr:col>
      <xdr:colOff>9525</xdr:colOff>
      <xdr:row>28</xdr:row>
      <xdr:rowOff>142875</xdr:rowOff>
    </xdr:to>
    <xdr:pic>
      <xdr:nvPicPr>
        <xdr:cNvPr id="1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362575"/>
          <a:ext cx="438150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26</xdr:row>
      <xdr:rowOff>171450</xdr:rowOff>
    </xdr:from>
    <xdr:to>
      <xdr:col>2</xdr:col>
      <xdr:colOff>9525</xdr:colOff>
      <xdr:row>28</xdr:row>
      <xdr:rowOff>142875</xdr:rowOff>
    </xdr:to>
    <xdr:pic>
      <xdr:nvPicPr>
        <xdr:cNvPr id="1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362575"/>
          <a:ext cx="438150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26</xdr:row>
      <xdr:rowOff>171450</xdr:rowOff>
    </xdr:from>
    <xdr:to>
      <xdr:col>2</xdr:col>
      <xdr:colOff>9525</xdr:colOff>
      <xdr:row>28</xdr:row>
      <xdr:rowOff>142875</xdr:rowOff>
    </xdr:to>
    <xdr:pic>
      <xdr:nvPicPr>
        <xdr:cNvPr id="2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362575"/>
          <a:ext cx="438150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26</xdr:row>
      <xdr:rowOff>171450</xdr:rowOff>
    </xdr:from>
    <xdr:to>
      <xdr:col>2</xdr:col>
      <xdr:colOff>9525</xdr:colOff>
      <xdr:row>28</xdr:row>
      <xdr:rowOff>142875</xdr:rowOff>
    </xdr:to>
    <xdr:pic>
      <xdr:nvPicPr>
        <xdr:cNvPr id="2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362575"/>
          <a:ext cx="438150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26</xdr:row>
      <xdr:rowOff>171450</xdr:rowOff>
    </xdr:from>
    <xdr:to>
      <xdr:col>2</xdr:col>
      <xdr:colOff>9525</xdr:colOff>
      <xdr:row>28</xdr:row>
      <xdr:rowOff>142875</xdr:rowOff>
    </xdr:to>
    <xdr:pic>
      <xdr:nvPicPr>
        <xdr:cNvPr id="2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362575"/>
          <a:ext cx="438150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26</xdr:row>
      <xdr:rowOff>171450</xdr:rowOff>
    </xdr:from>
    <xdr:to>
      <xdr:col>2</xdr:col>
      <xdr:colOff>9525</xdr:colOff>
      <xdr:row>28</xdr:row>
      <xdr:rowOff>142875</xdr:rowOff>
    </xdr:to>
    <xdr:pic>
      <xdr:nvPicPr>
        <xdr:cNvPr id="2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362575"/>
          <a:ext cx="438150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26</xdr:row>
      <xdr:rowOff>171450</xdr:rowOff>
    </xdr:from>
    <xdr:to>
      <xdr:col>2</xdr:col>
      <xdr:colOff>9525</xdr:colOff>
      <xdr:row>28</xdr:row>
      <xdr:rowOff>142875</xdr:rowOff>
    </xdr:to>
    <xdr:pic>
      <xdr:nvPicPr>
        <xdr:cNvPr id="2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362575"/>
          <a:ext cx="438150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26</xdr:row>
      <xdr:rowOff>171450</xdr:rowOff>
    </xdr:from>
    <xdr:to>
      <xdr:col>2</xdr:col>
      <xdr:colOff>9525</xdr:colOff>
      <xdr:row>28</xdr:row>
      <xdr:rowOff>142875</xdr:rowOff>
    </xdr:to>
    <xdr:pic>
      <xdr:nvPicPr>
        <xdr:cNvPr id="2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362575"/>
          <a:ext cx="438150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26</xdr:row>
      <xdr:rowOff>171450</xdr:rowOff>
    </xdr:from>
    <xdr:to>
      <xdr:col>2</xdr:col>
      <xdr:colOff>9525</xdr:colOff>
      <xdr:row>28</xdr:row>
      <xdr:rowOff>142875</xdr:rowOff>
    </xdr:to>
    <xdr:pic>
      <xdr:nvPicPr>
        <xdr:cNvPr id="2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362575"/>
          <a:ext cx="438150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26</xdr:row>
      <xdr:rowOff>171450</xdr:rowOff>
    </xdr:from>
    <xdr:to>
      <xdr:col>2</xdr:col>
      <xdr:colOff>9525</xdr:colOff>
      <xdr:row>28</xdr:row>
      <xdr:rowOff>142875</xdr:rowOff>
    </xdr:to>
    <xdr:pic>
      <xdr:nvPicPr>
        <xdr:cNvPr id="2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362575"/>
          <a:ext cx="438150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26</xdr:row>
      <xdr:rowOff>171450</xdr:rowOff>
    </xdr:from>
    <xdr:to>
      <xdr:col>2</xdr:col>
      <xdr:colOff>9525</xdr:colOff>
      <xdr:row>28</xdr:row>
      <xdr:rowOff>142875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362575"/>
          <a:ext cx="438150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38100</xdr:rowOff>
    </xdr:from>
    <xdr:to>
      <xdr:col>1</xdr:col>
      <xdr:colOff>514350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23825"/>
          <a:ext cx="504825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</xdr:colOff>
      <xdr:row>24</xdr:row>
      <xdr:rowOff>85725</xdr:rowOff>
    </xdr:from>
    <xdr:to>
      <xdr:col>1</xdr:col>
      <xdr:colOff>514350</xdr:colOff>
      <xdr:row>27</xdr:row>
      <xdr:rowOff>76200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4581525"/>
          <a:ext cx="504825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</xdr:colOff>
      <xdr:row>24</xdr:row>
      <xdr:rowOff>85725</xdr:rowOff>
    </xdr:from>
    <xdr:to>
      <xdr:col>1</xdr:col>
      <xdr:colOff>514350</xdr:colOff>
      <xdr:row>27</xdr:row>
      <xdr:rowOff>76200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4581525"/>
          <a:ext cx="504825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</xdr:colOff>
      <xdr:row>24</xdr:row>
      <xdr:rowOff>85725</xdr:rowOff>
    </xdr:from>
    <xdr:to>
      <xdr:col>1</xdr:col>
      <xdr:colOff>514350</xdr:colOff>
      <xdr:row>27</xdr:row>
      <xdr:rowOff>76200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4581525"/>
          <a:ext cx="504825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</xdr:colOff>
      <xdr:row>24</xdr:row>
      <xdr:rowOff>85725</xdr:rowOff>
    </xdr:from>
    <xdr:to>
      <xdr:col>1</xdr:col>
      <xdr:colOff>514350</xdr:colOff>
      <xdr:row>27</xdr:row>
      <xdr:rowOff>76200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4581525"/>
          <a:ext cx="504825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</xdr:colOff>
      <xdr:row>24</xdr:row>
      <xdr:rowOff>85725</xdr:rowOff>
    </xdr:from>
    <xdr:to>
      <xdr:col>1</xdr:col>
      <xdr:colOff>514350</xdr:colOff>
      <xdr:row>27</xdr:row>
      <xdr:rowOff>76200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4581525"/>
          <a:ext cx="504825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</xdr:colOff>
      <xdr:row>24</xdr:row>
      <xdr:rowOff>85725</xdr:rowOff>
    </xdr:from>
    <xdr:to>
      <xdr:col>1</xdr:col>
      <xdr:colOff>514350</xdr:colOff>
      <xdr:row>27</xdr:row>
      <xdr:rowOff>76200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4581525"/>
          <a:ext cx="504825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</xdr:colOff>
      <xdr:row>24</xdr:row>
      <xdr:rowOff>85725</xdr:rowOff>
    </xdr:from>
    <xdr:to>
      <xdr:col>1</xdr:col>
      <xdr:colOff>514350</xdr:colOff>
      <xdr:row>27</xdr:row>
      <xdr:rowOff>76200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4581525"/>
          <a:ext cx="504825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</xdr:colOff>
      <xdr:row>24</xdr:row>
      <xdr:rowOff>85725</xdr:rowOff>
    </xdr:from>
    <xdr:to>
      <xdr:col>1</xdr:col>
      <xdr:colOff>514350</xdr:colOff>
      <xdr:row>27</xdr:row>
      <xdr:rowOff>76200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4581525"/>
          <a:ext cx="504825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</xdr:colOff>
      <xdr:row>24</xdr:row>
      <xdr:rowOff>85725</xdr:rowOff>
    </xdr:from>
    <xdr:to>
      <xdr:col>1</xdr:col>
      <xdr:colOff>514350</xdr:colOff>
      <xdr:row>27</xdr:row>
      <xdr:rowOff>76200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4581525"/>
          <a:ext cx="504825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</xdr:colOff>
      <xdr:row>28</xdr:row>
      <xdr:rowOff>38100</xdr:rowOff>
    </xdr:from>
    <xdr:to>
      <xdr:col>1</xdr:col>
      <xdr:colOff>514350</xdr:colOff>
      <xdr:row>30</xdr:row>
      <xdr:rowOff>123825</xdr:rowOff>
    </xdr:to>
    <xdr:pic>
      <xdr:nvPicPr>
        <xdr:cNvPr id="1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210175"/>
          <a:ext cx="504825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</xdr:colOff>
      <xdr:row>52</xdr:row>
      <xdr:rowOff>171450</xdr:rowOff>
    </xdr:from>
    <xdr:to>
      <xdr:col>1</xdr:col>
      <xdr:colOff>514350</xdr:colOff>
      <xdr:row>55</xdr:row>
      <xdr:rowOff>76200</xdr:rowOff>
    </xdr:to>
    <xdr:pic>
      <xdr:nvPicPr>
        <xdr:cNvPr id="1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858375"/>
          <a:ext cx="504825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</xdr:colOff>
      <xdr:row>52</xdr:row>
      <xdr:rowOff>171450</xdr:rowOff>
    </xdr:from>
    <xdr:to>
      <xdr:col>1</xdr:col>
      <xdr:colOff>514350</xdr:colOff>
      <xdr:row>55</xdr:row>
      <xdr:rowOff>76200</xdr:rowOff>
    </xdr:to>
    <xdr:pic>
      <xdr:nvPicPr>
        <xdr:cNvPr id="1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858375"/>
          <a:ext cx="504825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</xdr:colOff>
      <xdr:row>52</xdr:row>
      <xdr:rowOff>171450</xdr:rowOff>
    </xdr:from>
    <xdr:to>
      <xdr:col>1</xdr:col>
      <xdr:colOff>514350</xdr:colOff>
      <xdr:row>55</xdr:row>
      <xdr:rowOff>76200</xdr:rowOff>
    </xdr:to>
    <xdr:pic>
      <xdr:nvPicPr>
        <xdr:cNvPr id="1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858375"/>
          <a:ext cx="504825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</xdr:colOff>
      <xdr:row>52</xdr:row>
      <xdr:rowOff>171450</xdr:rowOff>
    </xdr:from>
    <xdr:to>
      <xdr:col>1</xdr:col>
      <xdr:colOff>514350</xdr:colOff>
      <xdr:row>55</xdr:row>
      <xdr:rowOff>76200</xdr:rowOff>
    </xdr:to>
    <xdr:pic>
      <xdr:nvPicPr>
        <xdr:cNvPr id="1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858375"/>
          <a:ext cx="504825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</xdr:colOff>
      <xdr:row>52</xdr:row>
      <xdr:rowOff>171450</xdr:rowOff>
    </xdr:from>
    <xdr:to>
      <xdr:col>1</xdr:col>
      <xdr:colOff>514350</xdr:colOff>
      <xdr:row>55</xdr:row>
      <xdr:rowOff>76200</xdr:rowOff>
    </xdr:to>
    <xdr:pic>
      <xdr:nvPicPr>
        <xdr:cNvPr id="1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858375"/>
          <a:ext cx="504825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</xdr:colOff>
      <xdr:row>52</xdr:row>
      <xdr:rowOff>171450</xdr:rowOff>
    </xdr:from>
    <xdr:to>
      <xdr:col>1</xdr:col>
      <xdr:colOff>514350</xdr:colOff>
      <xdr:row>55</xdr:row>
      <xdr:rowOff>76200</xdr:rowOff>
    </xdr:to>
    <xdr:pic>
      <xdr:nvPicPr>
        <xdr:cNvPr id="1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858375"/>
          <a:ext cx="504825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38100</xdr:rowOff>
    </xdr:from>
    <xdr:to>
      <xdr:col>1</xdr:col>
      <xdr:colOff>514350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23825"/>
          <a:ext cx="504825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</xdr:colOff>
      <xdr:row>24</xdr:row>
      <xdr:rowOff>85725</xdr:rowOff>
    </xdr:from>
    <xdr:to>
      <xdr:col>1</xdr:col>
      <xdr:colOff>514350</xdr:colOff>
      <xdr:row>27</xdr:row>
      <xdr:rowOff>76200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4581525"/>
          <a:ext cx="504825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</xdr:colOff>
      <xdr:row>24</xdr:row>
      <xdr:rowOff>85725</xdr:rowOff>
    </xdr:from>
    <xdr:to>
      <xdr:col>1</xdr:col>
      <xdr:colOff>514350</xdr:colOff>
      <xdr:row>27</xdr:row>
      <xdr:rowOff>76200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4581525"/>
          <a:ext cx="504825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</xdr:colOff>
      <xdr:row>24</xdr:row>
      <xdr:rowOff>85725</xdr:rowOff>
    </xdr:from>
    <xdr:to>
      <xdr:col>1</xdr:col>
      <xdr:colOff>514350</xdr:colOff>
      <xdr:row>27</xdr:row>
      <xdr:rowOff>76200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4581525"/>
          <a:ext cx="504825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</xdr:colOff>
      <xdr:row>24</xdr:row>
      <xdr:rowOff>85725</xdr:rowOff>
    </xdr:from>
    <xdr:to>
      <xdr:col>1</xdr:col>
      <xdr:colOff>514350</xdr:colOff>
      <xdr:row>27</xdr:row>
      <xdr:rowOff>76200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4581525"/>
          <a:ext cx="504825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</xdr:colOff>
      <xdr:row>24</xdr:row>
      <xdr:rowOff>85725</xdr:rowOff>
    </xdr:from>
    <xdr:to>
      <xdr:col>1</xdr:col>
      <xdr:colOff>514350</xdr:colOff>
      <xdr:row>27</xdr:row>
      <xdr:rowOff>76200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4581525"/>
          <a:ext cx="504825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</xdr:colOff>
      <xdr:row>24</xdr:row>
      <xdr:rowOff>85725</xdr:rowOff>
    </xdr:from>
    <xdr:to>
      <xdr:col>1</xdr:col>
      <xdr:colOff>514350</xdr:colOff>
      <xdr:row>27</xdr:row>
      <xdr:rowOff>76200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4581525"/>
          <a:ext cx="504825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</xdr:colOff>
      <xdr:row>24</xdr:row>
      <xdr:rowOff>85725</xdr:rowOff>
    </xdr:from>
    <xdr:to>
      <xdr:col>1</xdr:col>
      <xdr:colOff>514350</xdr:colOff>
      <xdr:row>27</xdr:row>
      <xdr:rowOff>76200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4581525"/>
          <a:ext cx="504825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</xdr:colOff>
      <xdr:row>24</xdr:row>
      <xdr:rowOff>85725</xdr:rowOff>
    </xdr:from>
    <xdr:to>
      <xdr:col>1</xdr:col>
      <xdr:colOff>514350</xdr:colOff>
      <xdr:row>27</xdr:row>
      <xdr:rowOff>76200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4581525"/>
          <a:ext cx="504825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</xdr:colOff>
      <xdr:row>24</xdr:row>
      <xdr:rowOff>85725</xdr:rowOff>
    </xdr:from>
    <xdr:to>
      <xdr:col>1</xdr:col>
      <xdr:colOff>514350</xdr:colOff>
      <xdr:row>27</xdr:row>
      <xdr:rowOff>76200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4581525"/>
          <a:ext cx="504825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</xdr:colOff>
      <xdr:row>24</xdr:row>
      <xdr:rowOff>85725</xdr:rowOff>
    </xdr:from>
    <xdr:to>
      <xdr:col>1</xdr:col>
      <xdr:colOff>514350</xdr:colOff>
      <xdr:row>27</xdr:row>
      <xdr:rowOff>76200</xdr:rowOff>
    </xdr:to>
    <xdr:pic>
      <xdr:nvPicPr>
        <xdr:cNvPr id="1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4581525"/>
          <a:ext cx="504825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</xdr:colOff>
      <xdr:row>24</xdr:row>
      <xdr:rowOff>85725</xdr:rowOff>
    </xdr:from>
    <xdr:to>
      <xdr:col>1</xdr:col>
      <xdr:colOff>514350</xdr:colOff>
      <xdr:row>27</xdr:row>
      <xdr:rowOff>76200</xdr:rowOff>
    </xdr:to>
    <xdr:pic>
      <xdr:nvPicPr>
        <xdr:cNvPr id="1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4581525"/>
          <a:ext cx="504825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</xdr:colOff>
      <xdr:row>24</xdr:row>
      <xdr:rowOff>85725</xdr:rowOff>
    </xdr:from>
    <xdr:to>
      <xdr:col>1</xdr:col>
      <xdr:colOff>514350</xdr:colOff>
      <xdr:row>27</xdr:row>
      <xdr:rowOff>76200</xdr:rowOff>
    </xdr:to>
    <xdr:pic>
      <xdr:nvPicPr>
        <xdr:cNvPr id="1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4581525"/>
          <a:ext cx="504825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</xdr:colOff>
      <xdr:row>24</xdr:row>
      <xdr:rowOff>85725</xdr:rowOff>
    </xdr:from>
    <xdr:to>
      <xdr:col>1</xdr:col>
      <xdr:colOff>514350</xdr:colOff>
      <xdr:row>27</xdr:row>
      <xdr:rowOff>76200</xdr:rowOff>
    </xdr:to>
    <xdr:pic>
      <xdr:nvPicPr>
        <xdr:cNvPr id="1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4581525"/>
          <a:ext cx="504825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</xdr:colOff>
      <xdr:row>24</xdr:row>
      <xdr:rowOff>85725</xdr:rowOff>
    </xdr:from>
    <xdr:to>
      <xdr:col>1</xdr:col>
      <xdr:colOff>514350</xdr:colOff>
      <xdr:row>27</xdr:row>
      <xdr:rowOff>76200</xdr:rowOff>
    </xdr:to>
    <xdr:pic>
      <xdr:nvPicPr>
        <xdr:cNvPr id="1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4581525"/>
          <a:ext cx="504825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</xdr:colOff>
      <xdr:row>24</xdr:row>
      <xdr:rowOff>85725</xdr:rowOff>
    </xdr:from>
    <xdr:to>
      <xdr:col>1</xdr:col>
      <xdr:colOff>514350</xdr:colOff>
      <xdr:row>27</xdr:row>
      <xdr:rowOff>76200</xdr:rowOff>
    </xdr:to>
    <xdr:pic>
      <xdr:nvPicPr>
        <xdr:cNvPr id="1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4581525"/>
          <a:ext cx="504825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</xdr:colOff>
      <xdr:row>24</xdr:row>
      <xdr:rowOff>85725</xdr:rowOff>
    </xdr:from>
    <xdr:to>
      <xdr:col>1</xdr:col>
      <xdr:colOff>514350</xdr:colOff>
      <xdr:row>27</xdr:row>
      <xdr:rowOff>76200</xdr:rowOff>
    </xdr:to>
    <xdr:pic>
      <xdr:nvPicPr>
        <xdr:cNvPr id="1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4581525"/>
          <a:ext cx="504825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171450</xdr:rowOff>
    </xdr:from>
    <xdr:to>
      <xdr:col>2</xdr:col>
      <xdr:colOff>9525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71450"/>
          <a:ext cx="438150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0</xdr:row>
      <xdr:rowOff>171450</xdr:rowOff>
    </xdr:from>
    <xdr:to>
      <xdr:col>2</xdr:col>
      <xdr:colOff>9525</xdr:colOff>
      <xdr:row>2</xdr:row>
      <xdr:rowOff>142875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71450"/>
          <a:ext cx="438150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0</xdr:row>
      <xdr:rowOff>171450</xdr:rowOff>
    </xdr:from>
    <xdr:to>
      <xdr:col>2</xdr:col>
      <xdr:colOff>9525</xdr:colOff>
      <xdr:row>2</xdr:row>
      <xdr:rowOff>142875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71450"/>
          <a:ext cx="438150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0</xdr:row>
      <xdr:rowOff>171450</xdr:rowOff>
    </xdr:from>
    <xdr:to>
      <xdr:col>2</xdr:col>
      <xdr:colOff>9525</xdr:colOff>
      <xdr:row>2</xdr:row>
      <xdr:rowOff>142875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71450"/>
          <a:ext cx="438150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2</xdr:row>
      <xdr:rowOff>47625</xdr:rowOff>
    </xdr:from>
    <xdr:to>
      <xdr:col>2</xdr:col>
      <xdr:colOff>9525</xdr:colOff>
      <xdr:row>3</xdr:row>
      <xdr:rowOff>190500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428625"/>
          <a:ext cx="438150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27</xdr:row>
      <xdr:rowOff>47625</xdr:rowOff>
    </xdr:from>
    <xdr:to>
      <xdr:col>2</xdr:col>
      <xdr:colOff>9525</xdr:colOff>
      <xdr:row>28</xdr:row>
      <xdr:rowOff>190500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429250"/>
          <a:ext cx="438150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51</xdr:row>
      <xdr:rowOff>171450</xdr:rowOff>
    </xdr:from>
    <xdr:to>
      <xdr:col>2</xdr:col>
      <xdr:colOff>9525</xdr:colOff>
      <xdr:row>53</xdr:row>
      <xdr:rowOff>142875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0363200"/>
          <a:ext cx="438150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51</xdr:row>
      <xdr:rowOff>171450</xdr:rowOff>
    </xdr:from>
    <xdr:to>
      <xdr:col>2</xdr:col>
      <xdr:colOff>9525</xdr:colOff>
      <xdr:row>53</xdr:row>
      <xdr:rowOff>142875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0363200"/>
          <a:ext cx="438150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51</xdr:row>
      <xdr:rowOff>171450</xdr:rowOff>
    </xdr:from>
    <xdr:to>
      <xdr:col>2</xdr:col>
      <xdr:colOff>9525</xdr:colOff>
      <xdr:row>53</xdr:row>
      <xdr:rowOff>142875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0363200"/>
          <a:ext cx="438150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51</xdr:row>
      <xdr:rowOff>171450</xdr:rowOff>
    </xdr:from>
    <xdr:to>
      <xdr:col>2</xdr:col>
      <xdr:colOff>9525</xdr:colOff>
      <xdr:row>53</xdr:row>
      <xdr:rowOff>142875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0363200"/>
          <a:ext cx="438150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171450</xdr:rowOff>
    </xdr:from>
    <xdr:to>
      <xdr:col>2</xdr:col>
      <xdr:colOff>9525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71450"/>
          <a:ext cx="438150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0</xdr:row>
      <xdr:rowOff>171450</xdr:rowOff>
    </xdr:from>
    <xdr:to>
      <xdr:col>2</xdr:col>
      <xdr:colOff>9525</xdr:colOff>
      <xdr:row>2</xdr:row>
      <xdr:rowOff>142875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71450"/>
          <a:ext cx="438150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0</xdr:row>
      <xdr:rowOff>171450</xdr:rowOff>
    </xdr:from>
    <xdr:to>
      <xdr:col>2</xdr:col>
      <xdr:colOff>9525</xdr:colOff>
      <xdr:row>2</xdr:row>
      <xdr:rowOff>142875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71450"/>
          <a:ext cx="438150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0</xdr:row>
      <xdr:rowOff>171450</xdr:rowOff>
    </xdr:from>
    <xdr:to>
      <xdr:col>2</xdr:col>
      <xdr:colOff>9525</xdr:colOff>
      <xdr:row>2</xdr:row>
      <xdr:rowOff>142875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71450"/>
          <a:ext cx="438150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2</xdr:row>
      <xdr:rowOff>47625</xdr:rowOff>
    </xdr:from>
    <xdr:to>
      <xdr:col>2</xdr:col>
      <xdr:colOff>9525</xdr:colOff>
      <xdr:row>3</xdr:row>
      <xdr:rowOff>190500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428625"/>
          <a:ext cx="438150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25</xdr:row>
      <xdr:rowOff>171450</xdr:rowOff>
    </xdr:from>
    <xdr:to>
      <xdr:col>2</xdr:col>
      <xdr:colOff>9525</xdr:colOff>
      <xdr:row>27</xdr:row>
      <xdr:rowOff>142875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172075"/>
          <a:ext cx="438150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25</xdr:row>
      <xdr:rowOff>171450</xdr:rowOff>
    </xdr:from>
    <xdr:to>
      <xdr:col>2</xdr:col>
      <xdr:colOff>9525</xdr:colOff>
      <xdr:row>27</xdr:row>
      <xdr:rowOff>142875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172075"/>
          <a:ext cx="438150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25</xdr:row>
      <xdr:rowOff>171450</xdr:rowOff>
    </xdr:from>
    <xdr:to>
      <xdr:col>2</xdr:col>
      <xdr:colOff>9525</xdr:colOff>
      <xdr:row>27</xdr:row>
      <xdr:rowOff>142875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172075"/>
          <a:ext cx="438150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25</xdr:row>
      <xdr:rowOff>171450</xdr:rowOff>
    </xdr:from>
    <xdr:to>
      <xdr:col>2</xdr:col>
      <xdr:colOff>9525</xdr:colOff>
      <xdr:row>27</xdr:row>
      <xdr:rowOff>142875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172075"/>
          <a:ext cx="438150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25</xdr:row>
      <xdr:rowOff>171450</xdr:rowOff>
    </xdr:from>
    <xdr:to>
      <xdr:col>2</xdr:col>
      <xdr:colOff>9525</xdr:colOff>
      <xdr:row>27</xdr:row>
      <xdr:rowOff>142875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172075"/>
          <a:ext cx="438150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171450</xdr:rowOff>
    </xdr:from>
    <xdr:to>
      <xdr:col>2</xdr:col>
      <xdr:colOff>9525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71450"/>
          <a:ext cx="438150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0</xdr:row>
      <xdr:rowOff>171450</xdr:rowOff>
    </xdr:from>
    <xdr:to>
      <xdr:col>2</xdr:col>
      <xdr:colOff>9525</xdr:colOff>
      <xdr:row>2</xdr:row>
      <xdr:rowOff>142875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71450"/>
          <a:ext cx="438150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0</xdr:row>
      <xdr:rowOff>171450</xdr:rowOff>
    </xdr:from>
    <xdr:to>
      <xdr:col>2</xdr:col>
      <xdr:colOff>9525</xdr:colOff>
      <xdr:row>2</xdr:row>
      <xdr:rowOff>142875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71450"/>
          <a:ext cx="438150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0</xdr:row>
      <xdr:rowOff>171450</xdr:rowOff>
    </xdr:from>
    <xdr:to>
      <xdr:col>2</xdr:col>
      <xdr:colOff>9525</xdr:colOff>
      <xdr:row>2</xdr:row>
      <xdr:rowOff>142875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71450"/>
          <a:ext cx="438150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0</xdr:row>
      <xdr:rowOff>171450</xdr:rowOff>
    </xdr:from>
    <xdr:to>
      <xdr:col>2</xdr:col>
      <xdr:colOff>9525</xdr:colOff>
      <xdr:row>2</xdr:row>
      <xdr:rowOff>142875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71450"/>
          <a:ext cx="438150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0</xdr:row>
      <xdr:rowOff>171450</xdr:rowOff>
    </xdr:from>
    <xdr:to>
      <xdr:col>2</xdr:col>
      <xdr:colOff>9525</xdr:colOff>
      <xdr:row>2</xdr:row>
      <xdr:rowOff>142875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71450"/>
          <a:ext cx="438150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0</xdr:row>
      <xdr:rowOff>171450</xdr:rowOff>
    </xdr:from>
    <xdr:to>
      <xdr:col>2</xdr:col>
      <xdr:colOff>9525</xdr:colOff>
      <xdr:row>2</xdr:row>
      <xdr:rowOff>142875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71450"/>
          <a:ext cx="438150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0</xdr:row>
      <xdr:rowOff>171450</xdr:rowOff>
    </xdr:from>
    <xdr:to>
      <xdr:col>2</xdr:col>
      <xdr:colOff>9525</xdr:colOff>
      <xdr:row>2</xdr:row>
      <xdr:rowOff>142875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71450"/>
          <a:ext cx="438150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0</xdr:row>
      <xdr:rowOff>171450</xdr:rowOff>
    </xdr:from>
    <xdr:to>
      <xdr:col>2</xdr:col>
      <xdr:colOff>9525</xdr:colOff>
      <xdr:row>2</xdr:row>
      <xdr:rowOff>142875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71450"/>
          <a:ext cx="438150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0</xdr:row>
      <xdr:rowOff>171450</xdr:rowOff>
    </xdr:from>
    <xdr:to>
      <xdr:col>2</xdr:col>
      <xdr:colOff>9525</xdr:colOff>
      <xdr:row>2</xdr:row>
      <xdr:rowOff>142875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71450"/>
          <a:ext cx="438150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2</xdr:row>
      <xdr:rowOff>47625</xdr:rowOff>
    </xdr:from>
    <xdr:to>
      <xdr:col>2</xdr:col>
      <xdr:colOff>9525</xdr:colOff>
      <xdr:row>3</xdr:row>
      <xdr:rowOff>190500</xdr:rowOff>
    </xdr:to>
    <xdr:pic>
      <xdr:nvPicPr>
        <xdr:cNvPr id="1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428625"/>
          <a:ext cx="438150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27</xdr:row>
      <xdr:rowOff>47625</xdr:rowOff>
    </xdr:from>
    <xdr:to>
      <xdr:col>2</xdr:col>
      <xdr:colOff>9525</xdr:colOff>
      <xdr:row>28</xdr:row>
      <xdr:rowOff>190500</xdr:rowOff>
    </xdr:to>
    <xdr:pic>
      <xdr:nvPicPr>
        <xdr:cNvPr id="1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429250"/>
          <a:ext cx="438150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52</xdr:row>
      <xdr:rowOff>47625</xdr:rowOff>
    </xdr:from>
    <xdr:to>
      <xdr:col>2</xdr:col>
      <xdr:colOff>9525</xdr:colOff>
      <xdr:row>53</xdr:row>
      <xdr:rowOff>190500</xdr:rowOff>
    </xdr:to>
    <xdr:pic>
      <xdr:nvPicPr>
        <xdr:cNvPr id="1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0429875"/>
          <a:ext cx="438150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38100</xdr:rowOff>
    </xdr:from>
    <xdr:to>
      <xdr:col>1</xdr:col>
      <xdr:colOff>514350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23825"/>
          <a:ext cx="504825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</xdr:colOff>
      <xdr:row>26</xdr:row>
      <xdr:rowOff>38100</xdr:rowOff>
    </xdr:from>
    <xdr:to>
      <xdr:col>1</xdr:col>
      <xdr:colOff>514350</xdr:colOff>
      <xdr:row>28</xdr:row>
      <xdr:rowOff>123825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4829175"/>
          <a:ext cx="504825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</xdr:colOff>
      <xdr:row>51</xdr:row>
      <xdr:rowOff>38100</xdr:rowOff>
    </xdr:from>
    <xdr:to>
      <xdr:col>1</xdr:col>
      <xdr:colOff>514350</xdr:colOff>
      <xdr:row>53</xdr:row>
      <xdr:rowOff>123825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534525"/>
          <a:ext cx="504825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</xdr:colOff>
      <xdr:row>76</xdr:row>
      <xdr:rowOff>38100</xdr:rowOff>
    </xdr:from>
    <xdr:to>
      <xdr:col>1</xdr:col>
      <xdr:colOff>514350</xdr:colOff>
      <xdr:row>78</xdr:row>
      <xdr:rowOff>123825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4239875"/>
          <a:ext cx="504825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</xdr:colOff>
      <xdr:row>101</xdr:row>
      <xdr:rowOff>38100</xdr:rowOff>
    </xdr:from>
    <xdr:to>
      <xdr:col>1</xdr:col>
      <xdr:colOff>514350</xdr:colOff>
      <xdr:row>103</xdr:row>
      <xdr:rowOff>123825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8945225"/>
          <a:ext cx="504825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</xdr:colOff>
      <xdr:row>126</xdr:row>
      <xdr:rowOff>38100</xdr:rowOff>
    </xdr:from>
    <xdr:to>
      <xdr:col>1</xdr:col>
      <xdr:colOff>514350</xdr:colOff>
      <xdr:row>128</xdr:row>
      <xdr:rowOff>123825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3650575"/>
          <a:ext cx="504825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</xdr:colOff>
      <xdr:row>151</xdr:row>
      <xdr:rowOff>38100</xdr:rowOff>
    </xdr:from>
    <xdr:to>
      <xdr:col>1</xdr:col>
      <xdr:colOff>514350</xdr:colOff>
      <xdr:row>153</xdr:row>
      <xdr:rowOff>123825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8355925"/>
          <a:ext cx="504825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</xdr:colOff>
      <xdr:row>176</xdr:row>
      <xdr:rowOff>38100</xdr:rowOff>
    </xdr:from>
    <xdr:to>
      <xdr:col>1</xdr:col>
      <xdr:colOff>514350</xdr:colOff>
      <xdr:row>178</xdr:row>
      <xdr:rowOff>123825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3061275"/>
          <a:ext cx="504825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</xdr:colOff>
      <xdr:row>201</xdr:row>
      <xdr:rowOff>38100</xdr:rowOff>
    </xdr:from>
    <xdr:to>
      <xdr:col>1</xdr:col>
      <xdr:colOff>514350</xdr:colOff>
      <xdr:row>203</xdr:row>
      <xdr:rowOff>123825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7766625"/>
          <a:ext cx="504825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</xdr:colOff>
      <xdr:row>226</xdr:row>
      <xdr:rowOff>38100</xdr:rowOff>
    </xdr:from>
    <xdr:to>
      <xdr:col>1</xdr:col>
      <xdr:colOff>514350</xdr:colOff>
      <xdr:row>228</xdr:row>
      <xdr:rowOff>123825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42471975"/>
          <a:ext cx="504825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38100</xdr:rowOff>
    </xdr:from>
    <xdr:to>
      <xdr:col>1</xdr:col>
      <xdr:colOff>514350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23825"/>
          <a:ext cx="504825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</xdr:colOff>
      <xdr:row>24</xdr:row>
      <xdr:rowOff>85725</xdr:rowOff>
    </xdr:from>
    <xdr:to>
      <xdr:col>1</xdr:col>
      <xdr:colOff>514350</xdr:colOff>
      <xdr:row>27</xdr:row>
      <xdr:rowOff>76200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4581525"/>
          <a:ext cx="504825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</xdr:colOff>
      <xdr:row>24</xdr:row>
      <xdr:rowOff>85725</xdr:rowOff>
    </xdr:from>
    <xdr:to>
      <xdr:col>1</xdr:col>
      <xdr:colOff>514350</xdr:colOff>
      <xdr:row>27</xdr:row>
      <xdr:rowOff>76200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4581525"/>
          <a:ext cx="504825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</xdr:colOff>
      <xdr:row>24</xdr:row>
      <xdr:rowOff>85725</xdr:rowOff>
    </xdr:from>
    <xdr:to>
      <xdr:col>1</xdr:col>
      <xdr:colOff>514350</xdr:colOff>
      <xdr:row>27</xdr:row>
      <xdr:rowOff>76200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4581525"/>
          <a:ext cx="504825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</xdr:colOff>
      <xdr:row>24</xdr:row>
      <xdr:rowOff>85725</xdr:rowOff>
    </xdr:from>
    <xdr:to>
      <xdr:col>1</xdr:col>
      <xdr:colOff>514350</xdr:colOff>
      <xdr:row>27</xdr:row>
      <xdr:rowOff>76200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4581525"/>
          <a:ext cx="504825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</xdr:colOff>
      <xdr:row>24</xdr:row>
      <xdr:rowOff>85725</xdr:rowOff>
    </xdr:from>
    <xdr:to>
      <xdr:col>1</xdr:col>
      <xdr:colOff>514350</xdr:colOff>
      <xdr:row>27</xdr:row>
      <xdr:rowOff>76200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4581525"/>
          <a:ext cx="504825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</xdr:colOff>
      <xdr:row>24</xdr:row>
      <xdr:rowOff>85725</xdr:rowOff>
    </xdr:from>
    <xdr:to>
      <xdr:col>1</xdr:col>
      <xdr:colOff>514350</xdr:colOff>
      <xdr:row>27</xdr:row>
      <xdr:rowOff>76200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4581525"/>
          <a:ext cx="504825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</xdr:colOff>
      <xdr:row>24</xdr:row>
      <xdr:rowOff>85725</xdr:rowOff>
    </xdr:from>
    <xdr:to>
      <xdr:col>1</xdr:col>
      <xdr:colOff>514350</xdr:colOff>
      <xdr:row>27</xdr:row>
      <xdr:rowOff>76200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4581525"/>
          <a:ext cx="504825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</xdr:colOff>
      <xdr:row>24</xdr:row>
      <xdr:rowOff>85725</xdr:rowOff>
    </xdr:from>
    <xdr:to>
      <xdr:col>1</xdr:col>
      <xdr:colOff>514350</xdr:colOff>
      <xdr:row>27</xdr:row>
      <xdr:rowOff>76200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4581525"/>
          <a:ext cx="504825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</xdr:colOff>
      <xdr:row>24</xdr:row>
      <xdr:rowOff>85725</xdr:rowOff>
    </xdr:from>
    <xdr:to>
      <xdr:col>1</xdr:col>
      <xdr:colOff>514350</xdr:colOff>
      <xdr:row>27</xdr:row>
      <xdr:rowOff>76200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4581525"/>
          <a:ext cx="504825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</xdr:colOff>
      <xdr:row>28</xdr:row>
      <xdr:rowOff>38100</xdr:rowOff>
    </xdr:from>
    <xdr:to>
      <xdr:col>1</xdr:col>
      <xdr:colOff>514350</xdr:colOff>
      <xdr:row>30</xdr:row>
      <xdr:rowOff>123825</xdr:rowOff>
    </xdr:to>
    <xdr:pic>
      <xdr:nvPicPr>
        <xdr:cNvPr id="1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210175"/>
          <a:ext cx="504825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</xdr:colOff>
      <xdr:row>53</xdr:row>
      <xdr:rowOff>38100</xdr:rowOff>
    </xdr:from>
    <xdr:to>
      <xdr:col>1</xdr:col>
      <xdr:colOff>514350</xdr:colOff>
      <xdr:row>55</xdr:row>
      <xdr:rowOff>123825</xdr:rowOff>
    </xdr:to>
    <xdr:pic>
      <xdr:nvPicPr>
        <xdr:cNvPr id="1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915525"/>
          <a:ext cx="504825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</xdr:colOff>
      <xdr:row>78</xdr:row>
      <xdr:rowOff>38100</xdr:rowOff>
    </xdr:from>
    <xdr:to>
      <xdr:col>1</xdr:col>
      <xdr:colOff>514350</xdr:colOff>
      <xdr:row>80</xdr:row>
      <xdr:rowOff>123825</xdr:rowOff>
    </xdr:to>
    <xdr:pic>
      <xdr:nvPicPr>
        <xdr:cNvPr id="1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4620875"/>
          <a:ext cx="504825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</xdr:colOff>
      <xdr:row>103</xdr:row>
      <xdr:rowOff>38100</xdr:rowOff>
    </xdr:from>
    <xdr:to>
      <xdr:col>1</xdr:col>
      <xdr:colOff>514350</xdr:colOff>
      <xdr:row>105</xdr:row>
      <xdr:rowOff>123825</xdr:rowOff>
    </xdr:to>
    <xdr:pic>
      <xdr:nvPicPr>
        <xdr:cNvPr id="1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9326225"/>
          <a:ext cx="504825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</xdr:colOff>
      <xdr:row>128</xdr:row>
      <xdr:rowOff>38100</xdr:rowOff>
    </xdr:from>
    <xdr:to>
      <xdr:col>1</xdr:col>
      <xdr:colOff>514350</xdr:colOff>
      <xdr:row>130</xdr:row>
      <xdr:rowOff>123825</xdr:rowOff>
    </xdr:to>
    <xdr:pic>
      <xdr:nvPicPr>
        <xdr:cNvPr id="1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4031575"/>
          <a:ext cx="504825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</xdr:colOff>
      <xdr:row>153</xdr:row>
      <xdr:rowOff>38100</xdr:rowOff>
    </xdr:from>
    <xdr:to>
      <xdr:col>1</xdr:col>
      <xdr:colOff>514350</xdr:colOff>
      <xdr:row>155</xdr:row>
      <xdr:rowOff>123825</xdr:rowOff>
    </xdr:to>
    <xdr:pic>
      <xdr:nvPicPr>
        <xdr:cNvPr id="1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8736925"/>
          <a:ext cx="504825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</xdr:colOff>
      <xdr:row>178</xdr:row>
      <xdr:rowOff>38100</xdr:rowOff>
    </xdr:from>
    <xdr:to>
      <xdr:col>1</xdr:col>
      <xdr:colOff>514350</xdr:colOff>
      <xdr:row>180</xdr:row>
      <xdr:rowOff>123825</xdr:rowOff>
    </xdr:to>
    <xdr:pic>
      <xdr:nvPicPr>
        <xdr:cNvPr id="1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3442275"/>
          <a:ext cx="504825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</xdr:colOff>
      <xdr:row>203</xdr:row>
      <xdr:rowOff>38100</xdr:rowOff>
    </xdr:from>
    <xdr:to>
      <xdr:col>1</xdr:col>
      <xdr:colOff>514350</xdr:colOff>
      <xdr:row>205</xdr:row>
      <xdr:rowOff>123825</xdr:rowOff>
    </xdr:to>
    <xdr:pic>
      <xdr:nvPicPr>
        <xdr:cNvPr id="1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8147625"/>
          <a:ext cx="504825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2</xdr:row>
      <xdr:rowOff>47625</xdr:rowOff>
    </xdr:from>
    <xdr:to>
      <xdr:col>2</xdr:col>
      <xdr:colOff>9525</xdr:colOff>
      <xdr:row>3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428625"/>
          <a:ext cx="438150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25</xdr:row>
      <xdr:rowOff>171450</xdr:rowOff>
    </xdr:from>
    <xdr:to>
      <xdr:col>2</xdr:col>
      <xdr:colOff>9525</xdr:colOff>
      <xdr:row>27</xdr:row>
      <xdr:rowOff>142875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172075"/>
          <a:ext cx="438150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25</xdr:row>
      <xdr:rowOff>171450</xdr:rowOff>
    </xdr:from>
    <xdr:to>
      <xdr:col>2</xdr:col>
      <xdr:colOff>9525</xdr:colOff>
      <xdr:row>27</xdr:row>
      <xdr:rowOff>142875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172075"/>
          <a:ext cx="438150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25</xdr:row>
      <xdr:rowOff>171450</xdr:rowOff>
    </xdr:from>
    <xdr:to>
      <xdr:col>2</xdr:col>
      <xdr:colOff>9525</xdr:colOff>
      <xdr:row>27</xdr:row>
      <xdr:rowOff>142875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172075"/>
          <a:ext cx="438150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25</xdr:row>
      <xdr:rowOff>171450</xdr:rowOff>
    </xdr:from>
    <xdr:to>
      <xdr:col>2</xdr:col>
      <xdr:colOff>9525</xdr:colOff>
      <xdr:row>27</xdr:row>
      <xdr:rowOff>142875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172075"/>
          <a:ext cx="438150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25</xdr:row>
      <xdr:rowOff>171450</xdr:rowOff>
    </xdr:from>
    <xdr:to>
      <xdr:col>2</xdr:col>
      <xdr:colOff>9525</xdr:colOff>
      <xdr:row>27</xdr:row>
      <xdr:rowOff>142875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172075"/>
          <a:ext cx="438150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25</xdr:row>
      <xdr:rowOff>171450</xdr:rowOff>
    </xdr:from>
    <xdr:to>
      <xdr:col>2</xdr:col>
      <xdr:colOff>9525</xdr:colOff>
      <xdr:row>27</xdr:row>
      <xdr:rowOff>142875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172075"/>
          <a:ext cx="438150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25</xdr:row>
      <xdr:rowOff>171450</xdr:rowOff>
    </xdr:from>
    <xdr:to>
      <xdr:col>2</xdr:col>
      <xdr:colOff>9525</xdr:colOff>
      <xdr:row>27</xdr:row>
      <xdr:rowOff>142875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172075"/>
          <a:ext cx="438150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25</xdr:row>
      <xdr:rowOff>171450</xdr:rowOff>
    </xdr:from>
    <xdr:to>
      <xdr:col>2</xdr:col>
      <xdr:colOff>9525</xdr:colOff>
      <xdr:row>27</xdr:row>
      <xdr:rowOff>142875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172075"/>
          <a:ext cx="438150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25</xdr:row>
      <xdr:rowOff>171450</xdr:rowOff>
    </xdr:from>
    <xdr:to>
      <xdr:col>2</xdr:col>
      <xdr:colOff>9525</xdr:colOff>
      <xdr:row>27</xdr:row>
      <xdr:rowOff>142875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172075"/>
          <a:ext cx="438150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25</xdr:row>
      <xdr:rowOff>171450</xdr:rowOff>
    </xdr:from>
    <xdr:to>
      <xdr:col>2</xdr:col>
      <xdr:colOff>9525</xdr:colOff>
      <xdr:row>27</xdr:row>
      <xdr:rowOff>142875</xdr:rowOff>
    </xdr:to>
    <xdr:pic>
      <xdr:nvPicPr>
        <xdr:cNvPr id="1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172075"/>
          <a:ext cx="438150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25</xdr:row>
      <xdr:rowOff>171450</xdr:rowOff>
    </xdr:from>
    <xdr:to>
      <xdr:col>2</xdr:col>
      <xdr:colOff>9525</xdr:colOff>
      <xdr:row>27</xdr:row>
      <xdr:rowOff>142875</xdr:rowOff>
    </xdr:to>
    <xdr:pic>
      <xdr:nvPicPr>
        <xdr:cNvPr id="1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172075"/>
          <a:ext cx="438150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25</xdr:row>
      <xdr:rowOff>171450</xdr:rowOff>
    </xdr:from>
    <xdr:to>
      <xdr:col>2</xdr:col>
      <xdr:colOff>9525</xdr:colOff>
      <xdr:row>27</xdr:row>
      <xdr:rowOff>142875</xdr:rowOff>
    </xdr:to>
    <xdr:pic>
      <xdr:nvPicPr>
        <xdr:cNvPr id="1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172075"/>
          <a:ext cx="438150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27</xdr:row>
      <xdr:rowOff>47625</xdr:rowOff>
    </xdr:from>
    <xdr:to>
      <xdr:col>2</xdr:col>
      <xdr:colOff>9525</xdr:colOff>
      <xdr:row>28</xdr:row>
      <xdr:rowOff>190500</xdr:rowOff>
    </xdr:to>
    <xdr:pic>
      <xdr:nvPicPr>
        <xdr:cNvPr id="1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429250"/>
          <a:ext cx="438150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52</xdr:row>
      <xdr:rowOff>47625</xdr:rowOff>
    </xdr:from>
    <xdr:to>
      <xdr:col>2</xdr:col>
      <xdr:colOff>9525</xdr:colOff>
      <xdr:row>53</xdr:row>
      <xdr:rowOff>190500</xdr:rowOff>
    </xdr:to>
    <xdr:pic>
      <xdr:nvPicPr>
        <xdr:cNvPr id="1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0429875"/>
          <a:ext cx="438150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77</xdr:row>
      <xdr:rowOff>47625</xdr:rowOff>
    </xdr:from>
    <xdr:to>
      <xdr:col>2</xdr:col>
      <xdr:colOff>9525</xdr:colOff>
      <xdr:row>78</xdr:row>
      <xdr:rowOff>190500</xdr:rowOff>
    </xdr:to>
    <xdr:pic>
      <xdr:nvPicPr>
        <xdr:cNvPr id="1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5430500"/>
          <a:ext cx="438150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102</xdr:row>
      <xdr:rowOff>47625</xdr:rowOff>
    </xdr:from>
    <xdr:to>
      <xdr:col>2</xdr:col>
      <xdr:colOff>9525</xdr:colOff>
      <xdr:row>103</xdr:row>
      <xdr:rowOff>190500</xdr:rowOff>
    </xdr:to>
    <xdr:pic>
      <xdr:nvPicPr>
        <xdr:cNvPr id="1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20431125"/>
          <a:ext cx="438150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127</xdr:row>
      <xdr:rowOff>47625</xdr:rowOff>
    </xdr:from>
    <xdr:to>
      <xdr:col>2</xdr:col>
      <xdr:colOff>9525</xdr:colOff>
      <xdr:row>128</xdr:row>
      <xdr:rowOff>190500</xdr:rowOff>
    </xdr:to>
    <xdr:pic>
      <xdr:nvPicPr>
        <xdr:cNvPr id="1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25431750"/>
          <a:ext cx="438150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152</xdr:row>
      <xdr:rowOff>47625</xdr:rowOff>
    </xdr:from>
    <xdr:to>
      <xdr:col>2</xdr:col>
      <xdr:colOff>9525</xdr:colOff>
      <xdr:row>153</xdr:row>
      <xdr:rowOff>190500</xdr:rowOff>
    </xdr:to>
    <xdr:pic>
      <xdr:nvPicPr>
        <xdr:cNvPr id="1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30432375"/>
          <a:ext cx="438150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177</xdr:row>
      <xdr:rowOff>47625</xdr:rowOff>
    </xdr:from>
    <xdr:to>
      <xdr:col>2</xdr:col>
      <xdr:colOff>9525</xdr:colOff>
      <xdr:row>178</xdr:row>
      <xdr:rowOff>190500</xdr:rowOff>
    </xdr:to>
    <xdr:pic>
      <xdr:nvPicPr>
        <xdr:cNvPr id="2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35433000"/>
          <a:ext cx="438150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202</xdr:row>
      <xdr:rowOff>47625</xdr:rowOff>
    </xdr:from>
    <xdr:to>
      <xdr:col>2</xdr:col>
      <xdr:colOff>9525</xdr:colOff>
      <xdr:row>203</xdr:row>
      <xdr:rowOff>190500</xdr:rowOff>
    </xdr:to>
    <xdr:pic>
      <xdr:nvPicPr>
        <xdr:cNvPr id="2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40433625"/>
          <a:ext cx="438150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227</xdr:row>
      <xdr:rowOff>47625</xdr:rowOff>
    </xdr:from>
    <xdr:to>
      <xdr:col>2</xdr:col>
      <xdr:colOff>9525</xdr:colOff>
      <xdr:row>228</xdr:row>
      <xdr:rowOff>190500</xdr:rowOff>
    </xdr:to>
    <xdr:pic>
      <xdr:nvPicPr>
        <xdr:cNvPr id="2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45434250"/>
          <a:ext cx="438150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252</xdr:row>
      <xdr:rowOff>47625</xdr:rowOff>
    </xdr:from>
    <xdr:to>
      <xdr:col>2</xdr:col>
      <xdr:colOff>9525</xdr:colOff>
      <xdr:row>253</xdr:row>
      <xdr:rowOff>190500</xdr:rowOff>
    </xdr:to>
    <xdr:pic>
      <xdr:nvPicPr>
        <xdr:cNvPr id="2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0434875"/>
          <a:ext cx="438150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277</xdr:row>
      <xdr:rowOff>47625</xdr:rowOff>
    </xdr:from>
    <xdr:to>
      <xdr:col>2</xdr:col>
      <xdr:colOff>9525</xdr:colOff>
      <xdr:row>278</xdr:row>
      <xdr:rowOff>190500</xdr:rowOff>
    </xdr:to>
    <xdr:pic>
      <xdr:nvPicPr>
        <xdr:cNvPr id="2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5435500"/>
          <a:ext cx="438150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304</xdr:row>
      <xdr:rowOff>171450</xdr:rowOff>
    </xdr:from>
    <xdr:to>
      <xdr:col>2</xdr:col>
      <xdr:colOff>9525</xdr:colOff>
      <xdr:row>306</xdr:row>
      <xdr:rowOff>142875</xdr:rowOff>
    </xdr:to>
    <xdr:pic>
      <xdr:nvPicPr>
        <xdr:cNvPr id="2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60940950"/>
          <a:ext cx="438150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304</xdr:row>
      <xdr:rowOff>171450</xdr:rowOff>
    </xdr:from>
    <xdr:to>
      <xdr:col>2</xdr:col>
      <xdr:colOff>9525</xdr:colOff>
      <xdr:row>306</xdr:row>
      <xdr:rowOff>142875</xdr:rowOff>
    </xdr:to>
    <xdr:pic>
      <xdr:nvPicPr>
        <xdr:cNvPr id="2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60940950"/>
          <a:ext cx="438150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2</xdr:row>
      <xdr:rowOff>47625</xdr:rowOff>
    </xdr:from>
    <xdr:to>
      <xdr:col>2</xdr:col>
      <xdr:colOff>9525</xdr:colOff>
      <xdr:row>3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428625"/>
          <a:ext cx="438150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25</xdr:row>
      <xdr:rowOff>171450</xdr:rowOff>
    </xdr:from>
    <xdr:to>
      <xdr:col>2</xdr:col>
      <xdr:colOff>9525</xdr:colOff>
      <xdr:row>27</xdr:row>
      <xdr:rowOff>142875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172075"/>
          <a:ext cx="438150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25</xdr:row>
      <xdr:rowOff>171450</xdr:rowOff>
    </xdr:from>
    <xdr:to>
      <xdr:col>2</xdr:col>
      <xdr:colOff>9525</xdr:colOff>
      <xdr:row>27</xdr:row>
      <xdr:rowOff>142875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172075"/>
          <a:ext cx="438150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25</xdr:row>
      <xdr:rowOff>171450</xdr:rowOff>
    </xdr:from>
    <xdr:to>
      <xdr:col>2</xdr:col>
      <xdr:colOff>9525</xdr:colOff>
      <xdr:row>27</xdr:row>
      <xdr:rowOff>142875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172075"/>
          <a:ext cx="438150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25</xdr:row>
      <xdr:rowOff>171450</xdr:rowOff>
    </xdr:from>
    <xdr:to>
      <xdr:col>2</xdr:col>
      <xdr:colOff>9525</xdr:colOff>
      <xdr:row>27</xdr:row>
      <xdr:rowOff>142875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172075"/>
          <a:ext cx="438150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25</xdr:row>
      <xdr:rowOff>171450</xdr:rowOff>
    </xdr:from>
    <xdr:to>
      <xdr:col>2</xdr:col>
      <xdr:colOff>9525</xdr:colOff>
      <xdr:row>27</xdr:row>
      <xdr:rowOff>142875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172075"/>
          <a:ext cx="438150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25</xdr:row>
      <xdr:rowOff>171450</xdr:rowOff>
    </xdr:from>
    <xdr:to>
      <xdr:col>2</xdr:col>
      <xdr:colOff>9525</xdr:colOff>
      <xdr:row>27</xdr:row>
      <xdr:rowOff>142875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172075"/>
          <a:ext cx="438150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25</xdr:row>
      <xdr:rowOff>171450</xdr:rowOff>
    </xdr:from>
    <xdr:to>
      <xdr:col>2</xdr:col>
      <xdr:colOff>9525</xdr:colOff>
      <xdr:row>27</xdr:row>
      <xdr:rowOff>142875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172075"/>
          <a:ext cx="438150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25</xdr:row>
      <xdr:rowOff>171450</xdr:rowOff>
    </xdr:from>
    <xdr:to>
      <xdr:col>2</xdr:col>
      <xdr:colOff>9525</xdr:colOff>
      <xdr:row>27</xdr:row>
      <xdr:rowOff>142875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172075"/>
          <a:ext cx="438150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25</xdr:row>
      <xdr:rowOff>171450</xdr:rowOff>
    </xdr:from>
    <xdr:to>
      <xdr:col>2</xdr:col>
      <xdr:colOff>9525</xdr:colOff>
      <xdr:row>27</xdr:row>
      <xdr:rowOff>142875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172075"/>
          <a:ext cx="438150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25</xdr:row>
      <xdr:rowOff>171450</xdr:rowOff>
    </xdr:from>
    <xdr:to>
      <xdr:col>2</xdr:col>
      <xdr:colOff>9525</xdr:colOff>
      <xdr:row>27</xdr:row>
      <xdr:rowOff>142875</xdr:rowOff>
    </xdr:to>
    <xdr:pic>
      <xdr:nvPicPr>
        <xdr:cNvPr id="1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172075"/>
          <a:ext cx="438150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25</xdr:row>
      <xdr:rowOff>171450</xdr:rowOff>
    </xdr:from>
    <xdr:to>
      <xdr:col>2</xdr:col>
      <xdr:colOff>9525</xdr:colOff>
      <xdr:row>27</xdr:row>
      <xdr:rowOff>142875</xdr:rowOff>
    </xdr:to>
    <xdr:pic>
      <xdr:nvPicPr>
        <xdr:cNvPr id="1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172075"/>
          <a:ext cx="438150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25</xdr:row>
      <xdr:rowOff>171450</xdr:rowOff>
    </xdr:from>
    <xdr:to>
      <xdr:col>2</xdr:col>
      <xdr:colOff>9525</xdr:colOff>
      <xdr:row>27</xdr:row>
      <xdr:rowOff>142875</xdr:rowOff>
    </xdr:to>
    <xdr:pic>
      <xdr:nvPicPr>
        <xdr:cNvPr id="1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172075"/>
          <a:ext cx="438150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26</xdr:row>
      <xdr:rowOff>171450</xdr:rowOff>
    </xdr:from>
    <xdr:to>
      <xdr:col>2</xdr:col>
      <xdr:colOff>9525</xdr:colOff>
      <xdr:row>28</xdr:row>
      <xdr:rowOff>142875</xdr:rowOff>
    </xdr:to>
    <xdr:pic>
      <xdr:nvPicPr>
        <xdr:cNvPr id="1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362575"/>
          <a:ext cx="438150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26</xdr:row>
      <xdr:rowOff>171450</xdr:rowOff>
    </xdr:from>
    <xdr:to>
      <xdr:col>2</xdr:col>
      <xdr:colOff>9525</xdr:colOff>
      <xdr:row>28</xdr:row>
      <xdr:rowOff>142875</xdr:rowOff>
    </xdr:to>
    <xdr:pic>
      <xdr:nvPicPr>
        <xdr:cNvPr id="1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362575"/>
          <a:ext cx="438150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26</xdr:row>
      <xdr:rowOff>171450</xdr:rowOff>
    </xdr:from>
    <xdr:to>
      <xdr:col>2</xdr:col>
      <xdr:colOff>9525</xdr:colOff>
      <xdr:row>28</xdr:row>
      <xdr:rowOff>142875</xdr:rowOff>
    </xdr:to>
    <xdr:pic>
      <xdr:nvPicPr>
        <xdr:cNvPr id="1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362575"/>
          <a:ext cx="438150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26</xdr:row>
      <xdr:rowOff>171450</xdr:rowOff>
    </xdr:from>
    <xdr:to>
      <xdr:col>2</xdr:col>
      <xdr:colOff>9525</xdr:colOff>
      <xdr:row>28</xdr:row>
      <xdr:rowOff>142875</xdr:rowOff>
    </xdr:to>
    <xdr:pic>
      <xdr:nvPicPr>
        <xdr:cNvPr id="1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362575"/>
          <a:ext cx="438150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26</xdr:row>
      <xdr:rowOff>171450</xdr:rowOff>
    </xdr:from>
    <xdr:to>
      <xdr:col>2</xdr:col>
      <xdr:colOff>9525</xdr:colOff>
      <xdr:row>28</xdr:row>
      <xdr:rowOff>142875</xdr:rowOff>
    </xdr:to>
    <xdr:pic>
      <xdr:nvPicPr>
        <xdr:cNvPr id="1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362575"/>
          <a:ext cx="438150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26</xdr:row>
      <xdr:rowOff>171450</xdr:rowOff>
    </xdr:from>
    <xdr:to>
      <xdr:col>2</xdr:col>
      <xdr:colOff>9525</xdr:colOff>
      <xdr:row>28</xdr:row>
      <xdr:rowOff>142875</xdr:rowOff>
    </xdr:to>
    <xdr:pic>
      <xdr:nvPicPr>
        <xdr:cNvPr id="1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362575"/>
          <a:ext cx="438150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26</xdr:row>
      <xdr:rowOff>171450</xdr:rowOff>
    </xdr:from>
    <xdr:to>
      <xdr:col>2</xdr:col>
      <xdr:colOff>9525</xdr:colOff>
      <xdr:row>28</xdr:row>
      <xdr:rowOff>142875</xdr:rowOff>
    </xdr:to>
    <xdr:pic>
      <xdr:nvPicPr>
        <xdr:cNvPr id="2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362575"/>
          <a:ext cx="438150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26</xdr:row>
      <xdr:rowOff>171450</xdr:rowOff>
    </xdr:from>
    <xdr:to>
      <xdr:col>2</xdr:col>
      <xdr:colOff>9525</xdr:colOff>
      <xdr:row>28</xdr:row>
      <xdr:rowOff>142875</xdr:rowOff>
    </xdr:to>
    <xdr:pic>
      <xdr:nvPicPr>
        <xdr:cNvPr id="2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362575"/>
          <a:ext cx="438150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26</xdr:row>
      <xdr:rowOff>171450</xdr:rowOff>
    </xdr:from>
    <xdr:to>
      <xdr:col>2</xdr:col>
      <xdr:colOff>9525</xdr:colOff>
      <xdr:row>28</xdr:row>
      <xdr:rowOff>142875</xdr:rowOff>
    </xdr:to>
    <xdr:pic>
      <xdr:nvPicPr>
        <xdr:cNvPr id="2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362575"/>
          <a:ext cx="438150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26</xdr:row>
      <xdr:rowOff>171450</xdr:rowOff>
    </xdr:from>
    <xdr:to>
      <xdr:col>2</xdr:col>
      <xdr:colOff>9525</xdr:colOff>
      <xdr:row>28</xdr:row>
      <xdr:rowOff>142875</xdr:rowOff>
    </xdr:to>
    <xdr:pic>
      <xdr:nvPicPr>
        <xdr:cNvPr id="2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362575"/>
          <a:ext cx="438150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26</xdr:row>
      <xdr:rowOff>171450</xdr:rowOff>
    </xdr:from>
    <xdr:to>
      <xdr:col>2</xdr:col>
      <xdr:colOff>9525</xdr:colOff>
      <xdr:row>28</xdr:row>
      <xdr:rowOff>142875</xdr:rowOff>
    </xdr:to>
    <xdr:pic>
      <xdr:nvPicPr>
        <xdr:cNvPr id="2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362575"/>
          <a:ext cx="438150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26</xdr:row>
      <xdr:rowOff>171450</xdr:rowOff>
    </xdr:from>
    <xdr:to>
      <xdr:col>2</xdr:col>
      <xdr:colOff>9525</xdr:colOff>
      <xdr:row>28</xdr:row>
      <xdr:rowOff>142875</xdr:rowOff>
    </xdr:to>
    <xdr:pic>
      <xdr:nvPicPr>
        <xdr:cNvPr id="2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362575"/>
          <a:ext cx="438150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26</xdr:row>
      <xdr:rowOff>171450</xdr:rowOff>
    </xdr:from>
    <xdr:to>
      <xdr:col>2</xdr:col>
      <xdr:colOff>9525</xdr:colOff>
      <xdr:row>28</xdr:row>
      <xdr:rowOff>142875</xdr:rowOff>
    </xdr:to>
    <xdr:pic>
      <xdr:nvPicPr>
        <xdr:cNvPr id="2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362575"/>
          <a:ext cx="438150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26</xdr:row>
      <xdr:rowOff>171450</xdr:rowOff>
    </xdr:from>
    <xdr:to>
      <xdr:col>2</xdr:col>
      <xdr:colOff>9525</xdr:colOff>
      <xdr:row>28</xdr:row>
      <xdr:rowOff>142875</xdr:rowOff>
    </xdr:to>
    <xdr:pic>
      <xdr:nvPicPr>
        <xdr:cNvPr id="2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362575"/>
          <a:ext cx="438150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30</xdr:row>
      <xdr:rowOff>47625</xdr:rowOff>
    </xdr:from>
    <xdr:to>
      <xdr:col>2</xdr:col>
      <xdr:colOff>9525</xdr:colOff>
      <xdr:row>31</xdr:row>
      <xdr:rowOff>190500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6000750"/>
          <a:ext cx="438150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55</xdr:row>
      <xdr:rowOff>47625</xdr:rowOff>
    </xdr:from>
    <xdr:to>
      <xdr:col>2</xdr:col>
      <xdr:colOff>9525</xdr:colOff>
      <xdr:row>56</xdr:row>
      <xdr:rowOff>190500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1001375"/>
          <a:ext cx="438150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81</xdr:row>
      <xdr:rowOff>47625</xdr:rowOff>
    </xdr:from>
    <xdr:to>
      <xdr:col>2</xdr:col>
      <xdr:colOff>9525</xdr:colOff>
      <xdr:row>82</xdr:row>
      <xdr:rowOff>190500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6192500"/>
          <a:ext cx="438150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2</xdr:row>
      <xdr:rowOff>47625</xdr:rowOff>
    </xdr:from>
    <xdr:to>
      <xdr:col>2</xdr:col>
      <xdr:colOff>9525</xdr:colOff>
      <xdr:row>3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428625"/>
          <a:ext cx="438150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25</xdr:row>
      <xdr:rowOff>171450</xdr:rowOff>
    </xdr:from>
    <xdr:to>
      <xdr:col>2</xdr:col>
      <xdr:colOff>9525</xdr:colOff>
      <xdr:row>27</xdr:row>
      <xdr:rowOff>142875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172075"/>
          <a:ext cx="438150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25</xdr:row>
      <xdr:rowOff>171450</xdr:rowOff>
    </xdr:from>
    <xdr:to>
      <xdr:col>2</xdr:col>
      <xdr:colOff>9525</xdr:colOff>
      <xdr:row>27</xdr:row>
      <xdr:rowOff>142875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172075"/>
          <a:ext cx="438150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25</xdr:row>
      <xdr:rowOff>171450</xdr:rowOff>
    </xdr:from>
    <xdr:to>
      <xdr:col>2</xdr:col>
      <xdr:colOff>9525</xdr:colOff>
      <xdr:row>27</xdr:row>
      <xdr:rowOff>142875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172075"/>
          <a:ext cx="438150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25</xdr:row>
      <xdr:rowOff>171450</xdr:rowOff>
    </xdr:from>
    <xdr:to>
      <xdr:col>2</xdr:col>
      <xdr:colOff>9525</xdr:colOff>
      <xdr:row>27</xdr:row>
      <xdr:rowOff>142875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172075"/>
          <a:ext cx="438150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25</xdr:row>
      <xdr:rowOff>171450</xdr:rowOff>
    </xdr:from>
    <xdr:to>
      <xdr:col>2</xdr:col>
      <xdr:colOff>9525</xdr:colOff>
      <xdr:row>27</xdr:row>
      <xdr:rowOff>142875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172075"/>
          <a:ext cx="438150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25</xdr:row>
      <xdr:rowOff>171450</xdr:rowOff>
    </xdr:from>
    <xdr:to>
      <xdr:col>2</xdr:col>
      <xdr:colOff>9525</xdr:colOff>
      <xdr:row>27</xdr:row>
      <xdr:rowOff>142875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172075"/>
          <a:ext cx="438150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25</xdr:row>
      <xdr:rowOff>171450</xdr:rowOff>
    </xdr:from>
    <xdr:to>
      <xdr:col>2</xdr:col>
      <xdr:colOff>9525</xdr:colOff>
      <xdr:row>27</xdr:row>
      <xdr:rowOff>142875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172075"/>
          <a:ext cx="438150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25</xdr:row>
      <xdr:rowOff>171450</xdr:rowOff>
    </xdr:from>
    <xdr:to>
      <xdr:col>2</xdr:col>
      <xdr:colOff>9525</xdr:colOff>
      <xdr:row>27</xdr:row>
      <xdr:rowOff>142875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172075"/>
          <a:ext cx="438150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25</xdr:row>
      <xdr:rowOff>171450</xdr:rowOff>
    </xdr:from>
    <xdr:to>
      <xdr:col>2</xdr:col>
      <xdr:colOff>9525</xdr:colOff>
      <xdr:row>27</xdr:row>
      <xdr:rowOff>142875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172075"/>
          <a:ext cx="438150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25</xdr:row>
      <xdr:rowOff>171450</xdr:rowOff>
    </xdr:from>
    <xdr:to>
      <xdr:col>2</xdr:col>
      <xdr:colOff>9525</xdr:colOff>
      <xdr:row>27</xdr:row>
      <xdr:rowOff>142875</xdr:rowOff>
    </xdr:to>
    <xdr:pic>
      <xdr:nvPicPr>
        <xdr:cNvPr id="1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172075"/>
          <a:ext cx="438150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25</xdr:row>
      <xdr:rowOff>171450</xdr:rowOff>
    </xdr:from>
    <xdr:to>
      <xdr:col>2</xdr:col>
      <xdr:colOff>9525</xdr:colOff>
      <xdr:row>27</xdr:row>
      <xdr:rowOff>142875</xdr:rowOff>
    </xdr:to>
    <xdr:pic>
      <xdr:nvPicPr>
        <xdr:cNvPr id="1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172075"/>
          <a:ext cx="438150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25</xdr:row>
      <xdr:rowOff>171450</xdr:rowOff>
    </xdr:from>
    <xdr:to>
      <xdr:col>2</xdr:col>
      <xdr:colOff>9525</xdr:colOff>
      <xdr:row>27</xdr:row>
      <xdr:rowOff>142875</xdr:rowOff>
    </xdr:to>
    <xdr:pic>
      <xdr:nvPicPr>
        <xdr:cNvPr id="1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172075"/>
          <a:ext cx="438150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26</xdr:row>
      <xdr:rowOff>171450</xdr:rowOff>
    </xdr:from>
    <xdr:to>
      <xdr:col>2</xdr:col>
      <xdr:colOff>9525</xdr:colOff>
      <xdr:row>28</xdr:row>
      <xdr:rowOff>142875</xdr:rowOff>
    </xdr:to>
    <xdr:pic>
      <xdr:nvPicPr>
        <xdr:cNvPr id="1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362575"/>
          <a:ext cx="438150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26</xdr:row>
      <xdr:rowOff>171450</xdr:rowOff>
    </xdr:from>
    <xdr:to>
      <xdr:col>2</xdr:col>
      <xdr:colOff>9525</xdr:colOff>
      <xdr:row>28</xdr:row>
      <xdr:rowOff>142875</xdr:rowOff>
    </xdr:to>
    <xdr:pic>
      <xdr:nvPicPr>
        <xdr:cNvPr id="1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362575"/>
          <a:ext cx="438150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26</xdr:row>
      <xdr:rowOff>171450</xdr:rowOff>
    </xdr:from>
    <xdr:to>
      <xdr:col>2</xdr:col>
      <xdr:colOff>9525</xdr:colOff>
      <xdr:row>28</xdr:row>
      <xdr:rowOff>142875</xdr:rowOff>
    </xdr:to>
    <xdr:pic>
      <xdr:nvPicPr>
        <xdr:cNvPr id="1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362575"/>
          <a:ext cx="438150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26</xdr:row>
      <xdr:rowOff>171450</xdr:rowOff>
    </xdr:from>
    <xdr:to>
      <xdr:col>2</xdr:col>
      <xdr:colOff>9525</xdr:colOff>
      <xdr:row>28</xdr:row>
      <xdr:rowOff>142875</xdr:rowOff>
    </xdr:to>
    <xdr:pic>
      <xdr:nvPicPr>
        <xdr:cNvPr id="1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362575"/>
          <a:ext cx="438150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26</xdr:row>
      <xdr:rowOff>171450</xdr:rowOff>
    </xdr:from>
    <xdr:to>
      <xdr:col>2</xdr:col>
      <xdr:colOff>9525</xdr:colOff>
      <xdr:row>28</xdr:row>
      <xdr:rowOff>142875</xdr:rowOff>
    </xdr:to>
    <xdr:pic>
      <xdr:nvPicPr>
        <xdr:cNvPr id="1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362575"/>
          <a:ext cx="438150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26</xdr:row>
      <xdr:rowOff>171450</xdr:rowOff>
    </xdr:from>
    <xdr:to>
      <xdr:col>2</xdr:col>
      <xdr:colOff>9525</xdr:colOff>
      <xdr:row>28</xdr:row>
      <xdr:rowOff>142875</xdr:rowOff>
    </xdr:to>
    <xdr:pic>
      <xdr:nvPicPr>
        <xdr:cNvPr id="1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362575"/>
          <a:ext cx="438150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26</xdr:row>
      <xdr:rowOff>171450</xdr:rowOff>
    </xdr:from>
    <xdr:to>
      <xdr:col>2</xdr:col>
      <xdr:colOff>9525</xdr:colOff>
      <xdr:row>28</xdr:row>
      <xdr:rowOff>142875</xdr:rowOff>
    </xdr:to>
    <xdr:pic>
      <xdr:nvPicPr>
        <xdr:cNvPr id="2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362575"/>
          <a:ext cx="438150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26</xdr:row>
      <xdr:rowOff>171450</xdr:rowOff>
    </xdr:from>
    <xdr:to>
      <xdr:col>2</xdr:col>
      <xdr:colOff>9525</xdr:colOff>
      <xdr:row>28</xdr:row>
      <xdr:rowOff>142875</xdr:rowOff>
    </xdr:to>
    <xdr:pic>
      <xdr:nvPicPr>
        <xdr:cNvPr id="2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362575"/>
          <a:ext cx="438150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26</xdr:row>
      <xdr:rowOff>171450</xdr:rowOff>
    </xdr:from>
    <xdr:to>
      <xdr:col>2</xdr:col>
      <xdr:colOff>9525</xdr:colOff>
      <xdr:row>28</xdr:row>
      <xdr:rowOff>142875</xdr:rowOff>
    </xdr:to>
    <xdr:pic>
      <xdr:nvPicPr>
        <xdr:cNvPr id="2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362575"/>
          <a:ext cx="438150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26</xdr:row>
      <xdr:rowOff>171450</xdr:rowOff>
    </xdr:from>
    <xdr:to>
      <xdr:col>2</xdr:col>
      <xdr:colOff>9525</xdr:colOff>
      <xdr:row>28</xdr:row>
      <xdr:rowOff>142875</xdr:rowOff>
    </xdr:to>
    <xdr:pic>
      <xdr:nvPicPr>
        <xdr:cNvPr id="2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362575"/>
          <a:ext cx="438150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26</xdr:row>
      <xdr:rowOff>171450</xdr:rowOff>
    </xdr:from>
    <xdr:to>
      <xdr:col>2</xdr:col>
      <xdr:colOff>9525</xdr:colOff>
      <xdr:row>28</xdr:row>
      <xdr:rowOff>142875</xdr:rowOff>
    </xdr:to>
    <xdr:pic>
      <xdr:nvPicPr>
        <xdr:cNvPr id="2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362575"/>
          <a:ext cx="438150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26</xdr:row>
      <xdr:rowOff>171450</xdr:rowOff>
    </xdr:from>
    <xdr:to>
      <xdr:col>2</xdr:col>
      <xdr:colOff>9525</xdr:colOff>
      <xdr:row>28</xdr:row>
      <xdr:rowOff>142875</xdr:rowOff>
    </xdr:to>
    <xdr:pic>
      <xdr:nvPicPr>
        <xdr:cNvPr id="2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362575"/>
          <a:ext cx="438150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26</xdr:row>
      <xdr:rowOff>171450</xdr:rowOff>
    </xdr:from>
    <xdr:to>
      <xdr:col>2</xdr:col>
      <xdr:colOff>9525</xdr:colOff>
      <xdr:row>28</xdr:row>
      <xdr:rowOff>142875</xdr:rowOff>
    </xdr:to>
    <xdr:pic>
      <xdr:nvPicPr>
        <xdr:cNvPr id="2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362575"/>
          <a:ext cx="438150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26</xdr:row>
      <xdr:rowOff>171450</xdr:rowOff>
    </xdr:from>
    <xdr:to>
      <xdr:col>2</xdr:col>
      <xdr:colOff>9525</xdr:colOff>
      <xdr:row>28</xdr:row>
      <xdr:rowOff>142875</xdr:rowOff>
    </xdr:to>
    <xdr:pic>
      <xdr:nvPicPr>
        <xdr:cNvPr id="2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362575"/>
          <a:ext cx="438150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30</xdr:row>
      <xdr:rowOff>47625</xdr:rowOff>
    </xdr:from>
    <xdr:to>
      <xdr:col>2</xdr:col>
      <xdr:colOff>9525</xdr:colOff>
      <xdr:row>31</xdr:row>
      <xdr:rowOff>190500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6000750"/>
          <a:ext cx="438150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O30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.8515625" style="0" customWidth="1"/>
    <col min="2" max="2" width="7.28125" style="0" customWidth="1"/>
    <col min="3" max="3" width="18.421875" style="0" customWidth="1"/>
    <col min="4" max="4" width="20.7109375" style="0" customWidth="1"/>
    <col min="5" max="5" width="2.28125" style="0" customWidth="1"/>
    <col min="6" max="10" width="5.7109375" style="0" customWidth="1"/>
    <col min="11" max="11" width="4.28125" style="0" customWidth="1"/>
    <col min="12" max="12" width="4.140625" style="0" customWidth="1"/>
    <col min="13" max="14" width="5.7109375" style="0" customWidth="1"/>
  </cols>
  <sheetData>
    <row r="3" spans="2:14" ht="15.75">
      <c r="B3" s="1"/>
      <c r="C3" s="2"/>
      <c r="D3" s="3"/>
      <c r="E3" s="3"/>
      <c r="F3" s="152" t="s">
        <v>0</v>
      </c>
      <c r="G3" s="152"/>
      <c r="H3" s="153" t="s">
        <v>1</v>
      </c>
      <c r="I3" s="153"/>
      <c r="J3" s="153"/>
      <c r="K3" s="153"/>
      <c r="L3" s="153"/>
      <c r="M3" s="153"/>
      <c r="N3" s="153"/>
    </row>
    <row r="4" spans="2:14" ht="15.75">
      <c r="B4" s="4"/>
      <c r="C4" s="5" t="s">
        <v>2</v>
      </c>
      <c r="D4" s="6"/>
      <c r="E4" s="7"/>
      <c r="F4" s="154" t="s">
        <v>3</v>
      </c>
      <c r="G4" s="154"/>
      <c r="H4" s="155" t="s">
        <v>4</v>
      </c>
      <c r="I4" s="155"/>
      <c r="J4" s="155"/>
      <c r="K4" s="155"/>
      <c r="L4" s="155"/>
      <c r="M4" s="155"/>
      <c r="N4" s="155"/>
    </row>
    <row r="5" spans="2:14" ht="15.75">
      <c r="B5" s="8"/>
      <c r="C5" s="9"/>
      <c r="D5" s="7"/>
      <c r="E5" s="7"/>
      <c r="F5" s="156" t="s">
        <v>5</v>
      </c>
      <c r="G5" s="156"/>
      <c r="H5" s="157" t="s">
        <v>6</v>
      </c>
      <c r="I5" s="157"/>
      <c r="J5" s="157"/>
      <c r="K5" s="157"/>
      <c r="L5" s="157"/>
      <c r="M5" s="157"/>
      <c r="N5" s="157"/>
    </row>
    <row r="6" spans="2:14" ht="20.25">
      <c r="B6" s="10"/>
      <c r="C6" s="11" t="s">
        <v>7</v>
      </c>
      <c r="D6" s="12"/>
      <c r="E6" s="7"/>
      <c r="F6" s="158" t="s">
        <v>8</v>
      </c>
      <c r="G6" s="158"/>
      <c r="H6" s="159">
        <v>45367</v>
      </c>
      <c r="I6" s="159"/>
      <c r="J6" s="159"/>
      <c r="K6" s="13" t="s">
        <v>9</v>
      </c>
      <c r="L6" s="160"/>
      <c r="M6" s="160"/>
      <c r="N6" s="160"/>
    </row>
    <row r="7" spans="2:14" ht="15.75">
      <c r="B7" s="14"/>
      <c r="C7" s="15"/>
      <c r="D7" s="7"/>
      <c r="E7" s="7"/>
      <c r="F7" s="16"/>
      <c r="G7" s="15"/>
      <c r="H7" s="15"/>
      <c r="I7" s="17"/>
      <c r="J7" s="18"/>
      <c r="K7" s="19"/>
      <c r="L7" s="19"/>
      <c r="M7" s="19"/>
      <c r="N7" s="20"/>
    </row>
    <row r="8" spans="2:14" ht="15.75">
      <c r="B8" s="21" t="s">
        <v>10</v>
      </c>
      <c r="C8" s="161" t="s">
        <v>11</v>
      </c>
      <c r="D8" s="161"/>
      <c r="E8" s="22"/>
      <c r="F8" s="23" t="s">
        <v>12</v>
      </c>
      <c r="G8" s="162" t="s">
        <v>13</v>
      </c>
      <c r="H8" s="162"/>
      <c r="I8" s="162"/>
      <c r="J8" s="162"/>
      <c r="K8" s="162"/>
      <c r="L8" s="162"/>
      <c r="M8" s="162"/>
      <c r="N8" s="162"/>
    </row>
    <row r="9" spans="2:14" ht="15">
      <c r="B9" s="24" t="s">
        <v>14</v>
      </c>
      <c r="C9" s="163" t="s">
        <v>15</v>
      </c>
      <c r="D9" s="163"/>
      <c r="E9" s="25"/>
      <c r="F9" s="26" t="s">
        <v>16</v>
      </c>
      <c r="G9" s="164" t="s">
        <v>17</v>
      </c>
      <c r="H9" s="164"/>
      <c r="I9" s="164"/>
      <c r="J9" s="164"/>
      <c r="K9" s="164"/>
      <c r="L9" s="164"/>
      <c r="M9" s="164"/>
      <c r="N9" s="164"/>
    </row>
    <row r="10" spans="2:14" ht="15">
      <c r="B10" s="27" t="s">
        <v>18</v>
      </c>
      <c r="C10" s="165" t="s">
        <v>19</v>
      </c>
      <c r="D10" s="165"/>
      <c r="E10" s="25"/>
      <c r="F10" s="28" t="s">
        <v>20</v>
      </c>
      <c r="G10" s="166" t="s">
        <v>21</v>
      </c>
      <c r="H10" s="166"/>
      <c r="I10" s="166"/>
      <c r="J10" s="166"/>
      <c r="K10" s="166"/>
      <c r="L10" s="166"/>
      <c r="M10" s="166"/>
      <c r="N10" s="166"/>
    </row>
    <row r="11" spans="2:14" ht="15">
      <c r="B11" s="27" t="s">
        <v>22</v>
      </c>
      <c r="C11" s="165" t="s">
        <v>23</v>
      </c>
      <c r="D11" s="165"/>
      <c r="E11" s="25"/>
      <c r="F11" s="29" t="s">
        <v>24</v>
      </c>
      <c r="G11" s="166" t="s">
        <v>25</v>
      </c>
      <c r="H11" s="166"/>
      <c r="I11" s="166"/>
      <c r="J11" s="166"/>
      <c r="K11" s="166"/>
      <c r="L11" s="166"/>
      <c r="M11" s="166"/>
      <c r="N11" s="166"/>
    </row>
    <row r="12" spans="2:14" ht="15.75">
      <c r="B12" s="30"/>
      <c r="C12" s="7"/>
      <c r="D12" s="7"/>
      <c r="E12" s="7"/>
      <c r="F12" s="16"/>
      <c r="G12" s="31"/>
      <c r="H12" s="31"/>
      <c r="I12" s="31"/>
      <c r="J12" s="7"/>
      <c r="K12" s="7"/>
      <c r="L12" s="7"/>
      <c r="M12" s="32"/>
      <c r="N12" s="33"/>
    </row>
    <row r="13" spans="2:15" ht="15.75">
      <c r="B13" s="34" t="s">
        <v>26</v>
      </c>
      <c r="C13" s="7"/>
      <c r="D13" s="7"/>
      <c r="E13" s="7"/>
      <c r="F13" s="35">
        <v>1</v>
      </c>
      <c r="G13" s="35">
        <v>2</v>
      </c>
      <c r="H13" s="35">
        <v>3</v>
      </c>
      <c r="I13" s="35">
        <v>4</v>
      </c>
      <c r="J13" s="35">
        <v>5</v>
      </c>
      <c r="K13" s="167" t="s">
        <v>27</v>
      </c>
      <c r="L13" s="167"/>
      <c r="M13" s="35" t="s">
        <v>28</v>
      </c>
      <c r="N13" s="36" t="s">
        <v>29</v>
      </c>
      <c r="O13" s="37"/>
    </row>
    <row r="14" spans="2:14" ht="15">
      <c r="B14" s="38" t="s">
        <v>30</v>
      </c>
      <c r="C14" s="39" t="str">
        <f>IF(C9&gt;"",C9,"")</f>
        <v>Olavi Moilanen</v>
      </c>
      <c r="D14" s="39" t="str">
        <f>IF(G9&gt;"",G9,"")</f>
        <v>Iiro Hyttinen</v>
      </c>
      <c r="E14" s="40"/>
      <c r="F14" s="41">
        <v>5</v>
      </c>
      <c r="G14" s="41">
        <v>2</v>
      </c>
      <c r="H14" s="41">
        <v>6</v>
      </c>
      <c r="I14" s="41"/>
      <c r="J14" s="41"/>
      <c r="K14" s="42">
        <f>IF(ISBLANK(F14),"",COUNTIF(F14:J14,"&gt;=0"))</f>
        <v>3</v>
      </c>
      <c r="L14" s="43">
        <f>IF(ISBLANK(F14),"",(IF(LEFT(F14,1)="-",1,0)+IF(LEFT(G14,1)="-",1,0)+IF(LEFT(H14,1)="-",1,0)+IF(LEFT(I14,1)="-",1,0)+IF(LEFT(J14,1)="-",1,0)))</f>
        <v>0</v>
      </c>
      <c r="M14" s="44">
        <f aca="true" t="shared" si="0" ref="M14:N18">IF(K14=3,1,"")</f>
        <v>1</v>
      </c>
      <c r="N14" s="44">
        <f t="shared" si="0"/>
      </c>
    </row>
    <row r="15" spans="2:14" ht="15">
      <c r="B15" s="38" t="s">
        <v>31</v>
      </c>
      <c r="C15" s="39" t="str">
        <f>IF(C10&gt;"",C10,"")</f>
        <v>Aki Ylinen</v>
      </c>
      <c r="D15" s="39" t="str">
        <f>IF(G10&gt;"",G10,"")</f>
        <v>-</v>
      </c>
      <c r="E15" s="40"/>
      <c r="F15" s="41">
        <v>0</v>
      </c>
      <c r="G15" s="41">
        <v>0</v>
      </c>
      <c r="H15" s="41">
        <v>0</v>
      </c>
      <c r="I15" s="41"/>
      <c r="J15" s="41"/>
      <c r="K15" s="42">
        <f>IF(ISBLANK(F15),"",COUNTIF(F15:J15,"&gt;=0"))</f>
        <v>3</v>
      </c>
      <c r="L15" s="43">
        <f>IF(ISBLANK(F15),"",(IF(LEFT(F15,1)="-",1,0)+IF(LEFT(G15,1)="-",1,0)+IF(LEFT(H15,1)="-",1,0)+IF(LEFT(I15,1)="-",1,0)+IF(LEFT(J15,1)="-",1,0)))</f>
        <v>0</v>
      </c>
      <c r="M15" s="44">
        <f t="shared" si="0"/>
        <v>1</v>
      </c>
      <c r="N15" s="44">
        <f t="shared" si="0"/>
      </c>
    </row>
    <row r="16" spans="2:14" ht="15">
      <c r="B16" s="38" t="s">
        <v>32</v>
      </c>
      <c r="C16" s="39" t="str">
        <f>IF(C11&gt;"",C11,"")</f>
        <v>Lauri Nirkkonen</v>
      </c>
      <c r="D16" s="39" t="str">
        <f>IF(G11&gt;"",G11,"")</f>
        <v>Dennis Trofimov</v>
      </c>
      <c r="E16" s="40"/>
      <c r="F16" s="41">
        <v>1</v>
      </c>
      <c r="G16" s="41">
        <v>4</v>
      </c>
      <c r="H16" s="41">
        <v>5</v>
      </c>
      <c r="I16" s="41"/>
      <c r="J16" s="41"/>
      <c r="K16" s="42">
        <f>IF(ISBLANK(F16),"",COUNTIF(F16:J16,"&gt;=0"))</f>
        <v>3</v>
      </c>
      <c r="L16" s="43">
        <f>IF(ISBLANK(F16),"",(IF(LEFT(F16,1)="-",1,0)+IF(LEFT(G16,1)="-",1,0)+IF(LEFT(H16,1)="-",1,0)+IF(LEFT(I16,1)="-",1,0)+IF(LEFT(J16,1)="-",1,0)))</f>
        <v>0</v>
      </c>
      <c r="M16" s="44">
        <f t="shared" si="0"/>
        <v>1</v>
      </c>
      <c r="N16" s="44">
        <f t="shared" si="0"/>
      </c>
    </row>
    <row r="17" spans="2:14" ht="15">
      <c r="B17" s="38" t="s">
        <v>33</v>
      </c>
      <c r="C17" s="39" t="str">
        <f>IF(C9&gt;"",C9,"")</f>
        <v>Olavi Moilanen</v>
      </c>
      <c r="D17" s="39" t="str">
        <f>IF(G10&gt;"",G10,"")</f>
        <v>-</v>
      </c>
      <c r="E17" s="40"/>
      <c r="F17" s="41"/>
      <c r="G17" s="41"/>
      <c r="H17" s="41"/>
      <c r="I17" s="41"/>
      <c r="J17" s="41"/>
      <c r="K17" s="42">
        <f>IF(ISBLANK(F17),"",COUNTIF(F17:J17,"&gt;=0"))</f>
      </c>
      <c r="L17" s="43">
        <f>IF(ISBLANK(F17),"",(IF(LEFT(F17,1)="-",1,0)+IF(LEFT(G17,1)="-",1,0)+IF(LEFT(H17,1)="-",1,0)+IF(LEFT(I17,1)="-",1,0)+IF(LEFT(J17,1)="-",1,0)))</f>
      </c>
      <c r="M17" s="44">
        <f t="shared" si="0"/>
      </c>
      <c r="N17" s="44">
        <f t="shared" si="0"/>
      </c>
    </row>
    <row r="18" spans="2:14" ht="15">
      <c r="B18" s="38" t="s">
        <v>34</v>
      </c>
      <c r="C18" s="39" t="str">
        <f>IF(C10&gt;"",C10,"")</f>
        <v>Aki Ylinen</v>
      </c>
      <c r="D18" s="39" t="str">
        <f>IF(G9&gt;"",G9,"")</f>
        <v>Iiro Hyttinen</v>
      </c>
      <c r="E18" s="40"/>
      <c r="F18" s="41"/>
      <c r="G18" s="41"/>
      <c r="H18" s="41"/>
      <c r="I18" s="41"/>
      <c r="J18" s="41"/>
      <c r="K18" s="42">
        <f>IF(ISBLANK(F18),"",COUNTIF(F18:J18,"&gt;=0"))</f>
      </c>
      <c r="L18" s="43">
        <f>IF(ISBLANK(F18),"",(IF(LEFT(F18,1)="-",1,0)+IF(LEFT(G18,1)="-",1,0)+IF(LEFT(H18,1)="-",1,0)+IF(LEFT(I18,1)="-",1,0)+IF(LEFT(J18,1)="-",1,0)))</f>
      </c>
      <c r="M18" s="44">
        <f t="shared" si="0"/>
      </c>
      <c r="N18" s="44">
        <f t="shared" si="0"/>
      </c>
    </row>
    <row r="19" spans="2:14" ht="15.75">
      <c r="B19" s="30"/>
      <c r="C19" s="7"/>
      <c r="D19" s="7"/>
      <c r="E19" s="7"/>
      <c r="F19" s="7"/>
      <c r="G19" s="7"/>
      <c r="H19" s="7"/>
      <c r="I19" s="168" t="s">
        <v>35</v>
      </c>
      <c r="J19" s="168"/>
      <c r="K19" s="45">
        <f>SUM(K14:K18)</f>
        <v>9</v>
      </c>
      <c r="L19" s="45">
        <f>SUM(L14:L18)</f>
        <v>0</v>
      </c>
      <c r="M19" s="45">
        <f>SUM(M14:M18)</f>
        <v>3</v>
      </c>
      <c r="N19" s="45">
        <f>SUM(N14:N18)</f>
        <v>0</v>
      </c>
    </row>
    <row r="20" spans="2:14" ht="15.75">
      <c r="B20" s="46" t="s">
        <v>36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47"/>
    </row>
    <row r="21" spans="2:14" ht="15.75">
      <c r="B21" s="48" t="s">
        <v>37</v>
      </c>
      <c r="C21" s="49"/>
      <c r="D21" s="49" t="s">
        <v>38</v>
      </c>
      <c r="E21" s="50"/>
      <c r="F21" s="49"/>
      <c r="G21" s="49" t="s">
        <v>39</v>
      </c>
      <c r="H21" s="50"/>
      <c r="I21" s="49"/>
      <c r="J21" s="51" t="s">
        <v>40</v>
      </c>
      <c r="K21" s="12"/>
      <c r="L21" s="7"/>
      <c r="M21" s="7"/>
      <c r="N21" s="47"/>
    </row>
    <row r="22" spans="2:14" ht="18">
      <c r="B22" s="30"/>
      <c r="C22" s="7"/>
      <c r="D22" s="7"/>
      <c r="E22" s="7"/>
      <c r="F22" s="7"/>
      <c r="G22" s="7"/>
      <c r="H22" s="7"/>
      <c r="I22" s="7"/>
      <c r="J22" s="169" t="str">
        <f>IF(M19=3,C8,IF(N19=3,G8,""))</f>
        <v>PT Jyväskylä</v>
      </c>
      <c r="K22" s="169"/>
      <c r="L22" s="169"/>
      <c r="M22" s="169"/>
      <c r="N22" s="169"/>
    </row>
    <row r="23" spans="2:14" ht="18">
      <c r="B23" s="52"/>
      <c r="C23" s="53"/>
      <c r="D23" s="53"/>
      <c r="E23" s="53"/>
      <c r="F23" s="53"/>
      <c r="G23" s="53"/>
      <c r="H23" s="53"/>
      <c r="I23" s="53"/>
      <c r="J23" s="54"/>
      <c r="K23" s="54"/>
      <c r="L23" s="54"/>
      <c r="M23" s="54"/>
      <c r="N23" s="55"/>
    </row>
    <row r="24" ht="15">
      <c r="B24" s="37" t="s">
        <v>41</v>
      </c>
    </row>
    <row r="25" ht="15">
      <c r="B25" t="s">
        <v>42</v>
      </c>
    </row>
    <row r="26" ht="15">
      <c r="B26" t="s">
        <v>43</v>
      </c>
    </row>
    <row r="28" spans="2:14" ht="15.75">
      <c r="B28" s="1"/>
      <c r="C28" s="2"/>
      <c r="D28" s="3"/>
      <c r="E28" s="3"/>
      <c r="F28" s="152" t="s">
        <v>0</v>
      </c>
      <c r="G28" s="152"/>
      <c r="H28" s="153" t="s">
        <v>1</v>
      </c>
      <c r="I28" s="153"/>
      <c r="J28" s="153"/>
      <c r="K28" s="153"/>
      <c r="L28" s="153"/>
      <c r="M28" s="153"/>
      <c r="N28" s="153"/>
    </row>
    <row r="29" spans="2:14" ht="15.75">
      <c r="B29" s="4"/>
      <c r="C29" s="5" t="s">
        <v>2</v>
      </c>
      <c r="D29" s="6"/>
      <c r="E29" s="7"/>
      <c r="F29" s="154" t="s">
        <v>3</v>
      </c>
      <c r="G29" s="154"/>
      <c r="H29" s="155" t="s">
        <v>4</v>
      </c>
      <c r="I29" s="155"/>
      <c r="J29" s="155"/>
      <c r="K29" s="155"/>
      <c r="L29" s="155"/>
      <c r="M29" s="155"/>
      <c r="N29" s="155"/>
    </row>
    <row r="30" spans="2:14" ht="15.75">
      <c r="B30" s="8"/>
      <c r="C30" s="9"/>
      <c r="D30" s="7"/>
      <c r="E30" s="7"/>
      <c r="F30" s="156" t="s">
        <v>5</v>
      </c>
      <c r="G30" s="156"/>
      <c r="H30" s="157" t="s">
        <v>6</v>
      </c>
      <c r="I30" s="157"/>
      <c r="J30" s="157"/>
      <c r="K30" s="157"/>
      <c r="L30" s="157"/>
      <c r="M30" s="157"/>
      <c r="N30" s="157"/>
    </row>
    <row r="31" spans="2:14" ht="20.25">
      <c r="B31" s="10"/>
      <c r="C31" s="11" t="s">
        <v>7</v>
      </c>
      <c r="D31" s="12"/>
      <c r="E31" s="7"/>
      <c r="F31" s="158" t="s">
        <v>8</v>
      </c>
      <c r="G31" s="158"/>
      <c r="H31" s="159">
        <v>45367</v>
      </c>
      <c r="I31" s="159"/>
      <c r="J31" s="159"/>
      <c r="K31" s="13" t="s">
        <v>9</v>
      </c>
      <c r="L31" s="160"/>
      <c r="M31" s="160"/>
      <c r="N31" s="160"/>
    </row>
    <row r="32" spans="2:14" ht="15.75">
      <c r="B32" s="14"/>
      <c r="C32" s="15"/>
      <c r="D32" s="7"/>
      <c r="E32" s="7"/>
      <c r="F32" s="16"/>
      <c r="G32" s="15"/>
      <c r="H32" s="15"/>
      <c r="I32" s="17"/>
      <c r="J32" s="18"/>
      <c r="K32" s="19"/>
      <c r="L32" s="19"/>
      <c r="M32" s="19"/>
      <c r="N32" s="20"/>
    </row>
    <row r="33" spans="2:14" ht="15.75">
      <c r="B33" s="21" t="s">
        <v>10</v>
      </c>
      <c r="C33" s="161" t="s">
        <v>44</v>
      </c>
      <c r="D33" s="161"/>
      <c r="E33" s="22"/>
      <c r="F33" s="23" t="s">
        <v>12</v>
      </c>
      <c r="G33" s="162" t="s">
        <v>45</v>
      </c>
      <c r="H33" s="162"/>
      <c r="I33" s="162"/>
      <c r="J33" s="162"/>
      <c r="K33" s="162"/>
      <c r="L33" s="162"/>
      <c r="M33" s="162"/>
      <c r="N33" s="162"/>
    </row>
    <row r="34" spans="2:14" ht="15">
      <c r="B34" s="24" t="s">
        <v>14</v>
      </c>
      <c r="C34" s="163" t="s">
        <v>46</v>
      </c>
      <c r="D34" s="163"/>
      <c r="E34" s="25"/>
      <c r="F34" s="26" t="s">
        <v>16</v>
      </c>
      <c r="G34" s="164" t="s">
        <v>47</v>
      </c>
      <c r="H34" s="164"/>
      <c r="I34" s="164"/>
      <c r="J34" s="164"/>
      <c r="K34" s="164"/>
      <c r="L34" s="164"/>
      <c r="M34" s="164"/>
      <c r="N34" s="164"/>
    </row>
    <row r="35" spans="2:14" ht="15">
      <c r="B35" s="27" t="s">
        <v>18</v>
      </c>
      <c r="C35" s="165" t="s">
        <v>48</v>
      </c>
      <c r="D35" s="165"/>
      <c r="E35" s="25"/>
      <c r="F35" s="28" t="s">
        <v>20</v>
      </c>
      <c r="G35" s="166" t="s">
        <v>49</v>
      </c>
      <c r="H35" s="166"/>
      <c r="I35" s="166"/>
      <c r="J35" s="166"/>
      <c r="K35" s="166"/>
      <c r="L35" s="166"/>
      <c r="M35" s="166"/>
      <c r="N35" s="166"/>
    </row>
    <row r="36" spans="2:14" ht="15">
      <c r="B36" s="27" t="s">
        <v>22</v>
      </c>
      <c r="C36" s="165" t="s">
        <v>50</v>
      </c>
      <c r="D36" s="165"/>
      <c r="E36" s="25"/>
      <c r="F36" s="29" t="s">
        <v>24</v>
      </c>
      <c r="G36" s="166" t="s">
        <v>51</v>
      </c>
      <c r="H36" s="166"/>
      <c r="I36" s="166"/>
      <c r="J36" s="166"/>
      <c r="K36" s="166"/>
      <c r="L36" s="166"/>
      <c r="M36" s="166"/>
      <c r="N36" s="166"/>
    </row>
    <row r="37" spans="2:14" ht="15.75">
      <c r="B37" s="30"/>
      <c r="C37" s="7"/>
      <c r="D37" s="7"/>
      <c r="E37" s="7"/>
      <c r="F37" s="16"/>
      <c r="G37" s="31"/>
      <c r="H37" s="31"/>
      <c r="I37" s="31"/>
      <c r="J37" s="7"/>
      <c r="K37" s="7"/>
      <c r="L37" s="7"/>
      <c r="M37" s="32"/>
      <c r="N37" s="33"/>
    </row>
    <row r="38" spans="2:15" ht="15.75">
      <c r="B38" s="34" t="s">
        <v>26</v>
      </c>
      <c r="C38" s="7"/>
      <c r="D38" s="7"/>
      <c r="E38" s="7"/>
      <c r="F38" s="35">
        <v>1</v>
      </c>
      <c r="G38" s="35">
        <v>2</v>
      </c>
      <c r="H38" s="35">
        <v>3</v>
      </c>
      <c r="I38" s="35">
        <v>4</v>
      </c>
      <c r="J38" s="35">
        <v>5</v>
      </c>
      <c r="K38" s="167" t="s">
        <v>27</v>
      </c>
      <c r="L38" s="167"/>
      <c r="M38" s="35" t="s">
        <v>28</v>
      </c>
      <c r="N38" s="36" t="s">
        <v>29</v>
      </c>
      <c r="O38" s="37"/>
    </row>
    <row r="39" spans="2:14" ht="15">
      <c r="B39" s="38" t="s">
        <v>30</v>
      </c>
      <c r="C39" s="39" t="str">
        <f>IF(C34&gt;"",C34,"")</f>
        <v>Niko Hämäläinen</v>
      </c>
      <c r="D39" s="39" t="str">
        <f>IF(G34&gt;"",G34,"")</f>
        <v>Luca Solapuro</v>
      </c>
      <c r="E39" s="40"/>
      <c r="F39" s="41">
        <v>7</v>
      </c>
      <c r="G39" s="41">
        <v>3</v>
      </c>
      <c r="H39" s="41">
        <v>3</v>
      </c>
      <c r="I39" s="41"/>
      <c r="J39" s="41"/>
      <c r="K39" s="42">
        <f>IF(ISBLANK(F39),"",COUNTIF(F39:J39,"&gt;=0"))</f>
        <v>3</v>
      </c>
      <c r="L39" s="43">
        <f>IF(ISBLANK(F39),"",(IF(LEFT(F39,1)="-",1,0)+IF(LEFT(G39,1)="-",1,0)+IF(LEFT(H39,1)="-",1,0)+IF(LEFT(I39,1)="-",1,0)+IF(LEFT(J39,1)="-",1,0)))</f>
        <v>0</v>
      </c>
      <c r="M39" s="44">
        <f aca="true" t="shared" si="1" ref="M39:N43">IF(K39=3,1,"")</f>
        <v>1</v>
      </c>
      <c r="N39" s="44">
        <f t="shared" si="1"/>
      </c>
    </row>
    <row r="40" spans="2:14" ht="15">
      <c r="B40" s="38" t="s">
        <v>31</v>
      </c>
      <c r="C40" s="39" t="str">
        <f>IF(C35&gt;"",C35,"")</f>
        <v>Elmeri Räsänen</v>
      </c>
      <c r="D40" s="39" t="str">
        <f>IF(G35&gt;"",G35,"")</f>
        <v>Linus Lundström</v>
      </c>
      <c r="E40" s="40"/>
      <c r="F40" s="41">
        <v>7</v>
      </c>
      <c r="G40" s="41">
        <v>3</v>
      </c>
      <c r="H40" s="41">
        <v>12</v>
      </c>
      <c r="I40" s="41"/>
      <c r="J40" s="41"/>
      <c r="K40" s="42">
        <f>IF(ISBLANK(F40),"",COUNTIF(F40:J40,"&gt;=0"))</f>
        <v>3</v>
      </c>
      <c r="L40" s="43">
        <f>IF(ISBLANK(F40),"",(IF(LEFT(F40,1)="-",1,0)+IF(LEFT(G40,1)="-",1,0)+IF(LEFT(H40,1)="-",1,0)+IF(LEFT(I40,1)="-",1,0)+IF(LEFT(J40,1)="-",1,0)))</f>
        <v>0</v>
      </c>
      <c r="M40" s="44">
        <f t="shared" si="1"/>
        <v>1</v>
      </c>
      <c r="N40" s="44">
        <f t="shared" si="1"/>
      </c>
    </row>
    <row r="41" spans="2:14" ht="15">
      <c r="B41" s="38" t="s">
        <v>32</v>
      </c>
      <c r="C41" s="39" t="str">
        <f>IF(C36&gt;"",C36,"")</f>
        <v>Konsta Leppänen</v>
      </c>
      <c r="D41" s="39" t="str">
        <f>IF(G36&gt;"",G36,"")</f>
        <v>Upi Valkeapää</v>
      </c>
      <c r="E41" s="40"/>
      <c r="F41" s="41">
        <v>5</v>
      </c>
      <c r="G41" s="41">
        <v>2</v>
      </c>
      <c r="H41" s="41">
        <v>10</v>
      </c>
      <c r="I41" s="41"/>
      <c r="J41" s="41"/>
      <c r="K41" s="42">
        <f>IF(ISBLANK(F41),"",COUNTIF(F41:J41,"&gt;=0"))</f>
        <v>3</v>
      </c>
      <c r="L41" s="43">
        <f>IF(ISBLANK(F41),"",(IF(LEFT(F41,1)="-",1,0)+IF(LEFT(G41,1)="-",1,0)+IF(LEFT(H41,1)="-",1,0)+IF(LEFT(I41,1)="-",1,0)+IF(LEFT(J41,1)="-",1,0)))</f>
        <v>0</v>
      </c>
      <c r="M41" s="44">
        <f t="shared" si="1"/>
        <v>1</v>
      </c>
      <c r="N41" s="44">
        <f t="shared" si="1"/>
      </c>
    </row>
    <row r="42" spans="2:14" ht="15">
      <c r="B42" s="38" t="s">
        <v>33</v>
      </c>
      <c r="C42" s="39" t="str">
        <f>IF(C34&gt;"",C34,"")</f>
        <v>Niko Hämäläinen</v>
      </c>
      <c r="D42" s="39" t="str">
        <f>IF(G35&gt;"",G35,"")</f>
        <v>Linus Lundström</v>
      </c>
      <c r="E42" s="40"/>
      <c r="F42" s="41"/>
      <c r="G42" s="41"/>
      <c r="H42" s="41"/>
      <c r="I42" s="41"/>
      <c r="J42" s="41"/>
      <c r="K42" s="42">
        <f>IF(ISBLANK(F42),"",COUNTIF(F42:J42,"&gt;=0"))</f>
      </c>
      <c r="L42" s="43">
        <f>IF(ISBLANK(F42),"",(IF(LEFT(F42,1)="-",1,0)+IF(LEFT(G42,1)="-",1,0)+IF(LEFT(H42,1)="-",1,0)+IF(LEFT(I42,1)="-",1,0)+IF(LEFT(J42,1)="-",1,0)))</f>
      </c>
      <c r="M42" s="44">
        <f t="shared" si="1"/>
      </c>
      <c r="N42" s="44">
        <f t="shared" si="1"/>
      </c>
    </row>
    <row r="43" spans="2:14" ht="15">
      <c r="B43" s="38" t="s">
        <v>34</v>
      </c>
      <c r="C43" s="39" t="str">
        <f>IF(C35&gt;"",C35,"")</f>
        <v>Elmeri Räsänen</v>
      </c>
      <c r="D43" s="39" t="str">
        <f>IF(G34&gt;"",G34,"")</f>
        <v>Luca Solapuro</v>
      </c>
      <c r="E43" s="40"/>
      <c r="F43" s="41"/>
      <c r="G43" s="41"/>
      <c r="H43" s="41"/>
      <c r="I43" s="41"/>
      <c r="J43" s="41"/>
      <c r="K43" s="42">
        <f>IF(ISBLANK(F43),"",COUNTIF(F43:J43,"&gt;=0"))</f>
      </c>
      <c r="L43" s="43">
        <f>IF(ISBLANK(F43),"",(IF(LEFT(F43,1)="-",1,0)+IF(LEFT(G43,1)="-",1,0)+IF(LEFT(H43,1)="-",1,0)+IF(LEFT(I43,1)="-",1,0)+IF(LEFT(J43,1)="-",1,0)))</f>
      </c>
      <c r="M43" s="44">
        <f t="shared" si="1"/>
      </c>
      <c r="N43" s="44">
        <f t="shared" si="1"/>
      </c>
    </row>
    <row r="44" spans="2:14" ht="15.75">
      <c r="B44" s="30"/>
      <c r="C44" s="7"/>
      <c r="D44" s="7"/>
      <c r="E44" s="7"/>
      <c r="F44" s="7"/>
      <c r="G44" s="7"/>
      <c r="H44" s="7"/>
      <c r="I44" s="168" t="s">
        <v>35</v>
      </c>
      <c r="J44" s="168"/>
      <c r="K44" s="45">
        <f>SUM(K39:K43)</f>
        <v>9</v>
      </c>
      <c r="L44" s="45">
        <f>SUM(L39:L43)</f>
        <v>0</v>
      </c>
      <c r="M44" s="45">
        <f>SUM(M39:M43)</f>
        <v>3</v>
      </c>
      <c r="N44" s="45">
        <f>SUM(N39:N43)</f>
        <v>0</v>
      </c>
    </row>
    <row r="45" spans="2:14" ht="15.75">
      <c r="B45" s="46" t="s">
        <v>36</v>
      </c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47"/>
    </row>
    <row r="46" spans="2:14" ht="15.75">
      <c r="B46" s="48" t="s">
        <v>37</v>
      </c>
      <c r="C46" s="49"/>
      <c r="D46" s="49" t="s">
        <v>38</v>
      </c>
      <c r="E46" s="50"/>
      <c r="F46" s="49"/>
      <c r="G46" s="49" t="s">
        <v>39</v>
      </c>
      <c r="H46" s="50"/>
      <c r="I46" s="49"/>
      <c r="J46" s="51" t="s">
        <v>40</v>
      </c>
      <c r="K46" s="12"/>
      <c r="L46" s="7"/>
      <c r="M46" s="7"/>
      <c r="N46" s="47"/>
    </row>
    <row r="47" spans="2:14" ht="18">
      <c r="B47" s="30"/>
      <c r="C47" s="7"/>
      <c r="D47" s="7"/>
      <c r="E47" s="7"/>
      <c r="F47" s="7"/>
      <c r="G47" s="7"/>
      <c r="H47" s="7"/>
      <c r="I47" s="7"/>
      <c r="J47" s="169" t="str">
        <f>IF(M44=3,C33,IF(N44=3,G33,""))</f>
        <v>KuPTS</v>
      </c>
      <c r="K47" s="169"/>
      <c r="L47" s="169"/>
      <c r="M47" s="169"/>
      <c r="N47" s="169"/>
    </row>
    <row r="48" spans="2:14" ht="18">
      <c r="B48" s="52"/>
      <c r="C48" s="53"/>
      <c r="D48" s="53"/>
      <c r="E48" s="53"/>
      <c r="F48" s="53"/>
      <c r="G48" s="53"/>
      <c r="H48" s="53"/>
      <c r="I48" s="53"/>
      <c r="J48" s="54"/>
      <c r="K48" s="54"/>
      <c r="L48" s="54"/>
      <c r="M48" s="54"/>
      <c r="N48" s="55"/>
    </row>
    <row r="49" ht="15">
      <c r="B49" s="37" t="s">
        <v>41</v>
      </c>
    </row>
    <row r="50" ht="15">
      <c r="B50" t="s">
        <v>42</v>
      </c>
    </row>
    <row r="51" ht="15">
      <c r="B51" t="s">
        <v>43</v>
      </c>
    </row>
    <row r="53" spans="2:14" ht="15.75">
      <c r="B53" s="1"/>
      <c r="C53" s="2"/>
      <c r="D53" s="3"/>
      <c r="E53" s="3"/>
      <c r="F53" s="152" t="s">
        <v>0</v>
      </c>
      <c r="G53" s="152"/>
      <c r="H53" s="153" t="s">
        <v>1</v>
      </c>
      <c r="I53" s="153"/>
      <c r="J53" s="153"/>
      <c r="K53" s="153"/>
      <c r="L53" s="153"/>
      <c r="M53" s="153"/>
      <c r="N53" s="153"/>
    </row>
    <row r="54" spans="2:14" ht="15.75">
      <c r="B54" s="4"/>
      <c r="C54" s="5" t="s">
        <v>2</v>
      </c>
      <c r="D54" s="6"/>
      <c r="E54" s="7"/>
      <c r="F54" s="154" t="s">
        <v>3</v>
      </c>
      <c r="G54" s="154"/>
      <c r="H54" s="155" t="s">
        <v>4</v>
      </c>
      <c r="I54" s="155"/>
      <c r="J54" s="155"/>
      <c r="K54" s="155"/>
      <c r="L54" s="155"/>
      <c r="M54" s="155"/>
      <c r="N54" s="155"/>
    </row>
    <row r="55" spans="2:14" ht="15.75">
      <c r="B55" s="8"/>
      <c r="C55" s="9"/>
      <c r="D55" s="7"/>
      <c r="E55" s="7"/>
      <c r="F55" s="156" t="s">
        <v>5</v>
      </c>
      <c r="G55" s="156"/>
      <c r="H55" s="157" t="s">
        <v>6</v>
      </c>
      <c r="I55" s="157"/>
      <c r="J55" s="157"/>
      <c r="K55" s="157"/>
      <c r="L55" s="157"/>
      <c r="M55" s="157"/>
      <c r="N55" s="157"/>
    </row>
    <row r="56" spans="2:14" ht="20.25">
      <c r="B56" s="10"/>
      <c r="C56" s="11" t="s">
        <v>7</v>
      </c>
      <c r="D56" s="12"/>
      <c r="E56" s="7"/>
      <c r="F56" s="158" t="s">
        <v>8</v>
      </c>
      <c r="G56" s="158"/>
      <c r="H56" s="159">
        <v>45367</v>
      </c>
      <c r="I56" s="159"/>
      <c r="J56" s="159"/>
      <c r="K56" s="13" t="s">
        <v>9</v>
      </c>
      <c r="L56" s="160"/>
      <c r="M56" s="160"/>
      <c r="N56" s="160"/>
    </row>
    <row r="57" spans="2:14" ht="15.75">
      <c r="B57" s="14"/>
      <c r="C57" s="15"/>
      <c r="D57" s="7"/>
      <c r="E57" s="7"/>
      <c r="F57" s="16"/>
      <c r="G57" s="15"/>
      <c r="H57" s="15"/>
      <c r="I57" s="17"/>
      <c r="J57" s="18"/>
      <c r="K57" s="19"/>
      <c r="L57" s="19"/>
      <c r="M57" s="19"/>
      <c r="N57" s="20"/>
    </row>
    <row r="58" spans="2:14" ht="15.75">
      <c r="B58" s="21" t="s">
        <v>10</v>
      </c>
      <c r="C58" s="161" t="s">
        <v>52</v>
      </c>
      <c r="D58" s="161"/>
      <c r="E58" s="22"/>
      <c r="F58" s="23" t="s">
        <v>12</v>
      </c>
      <c r="G58" s="162" t="s">
        <v>53</v>
      </c>
      <c r="H58" s="162"/>
      <c r="I58" s="162"/>
      <c r="J58" s="162"/>
      <c r="K58" s="162"/>
      <c r="L58" s="162"/>
      <c r="M58" s="162"/>
      <c r="N58" s="162"/>
    </row>
    <row r="59" spans="2:14" ht="15">
      <c r="B59" s="24" t="s">
        <v>14</v>
      </c>
      <c r="C59" s="163" t="s">
        <v>54</v>
      </c>
      <c r="D59" s="163"/>
      <c r="E59" s="25"/>
      <c r="F59" s="26" t="s">
        <v>16</v>
      </c>
      <c r="G59" s="164" t="s">
        <v>55</v>
      </c>
      <c r="H59" s="164"/>
      <c r="I59" s="164"/>
      <c r="J59" s="164"/>
      <c r="K59" s="164"/>
      <c r="L59" s="164"/>
      <c r="M59" s="164"/>
      <c r="N59" s="164"/>
    </row>
    <row r="60" spans="2:14" ht="15">
      <c r="B60" s="27" t="s">
        <v>18</v>
      </c>
      <c r="C60" s="165" t="s">
        <v>56</v>
      </c>
      <c r="D60" s="165"/>
      <c r="E60" s="25"/>
      <c r="F60" s="28" t="s">
        <v>20</v>
      </c>
      <c r="G60" s="166" t="s">
        <v>66</v>
      </c>
      <c r="H60" s="166"/>
      <c r="I60" s="166"/>
      <c r="J60" s="166"/>
      <c r="K60" s="166"/>
      <c r="L60" s="166"/>
      <c r="M60" s="166"/>
      <c r="N60" s="166"/>
    </row>
    <row r="61" spans="2:14" ht="15">
      <c r="B61" s="27" t="s">
        <v>22</v>
      </c>
      <c r="C61" s="165" t="s">
        <v>21</v>
      </c>
      <c r="D61" s="165"/>
      <c r="E61" s="25"/>
      <c r="F61" s="29" t="s">
        <v>24</v>
      </c>
      <c r="G61" s="166" t="s">
        <v>21</v>
      </c>
      <c r="H61" s="166"/>
      <c r="I61" s="166"/>
      <c r="J61" s="166"/>
      <c r="K61" s="166"/>
      <c r="L61" s="166"/>
      <c r="M61" s="166"/>
      <c r="N61" s="166"/>
    </row>
    <row r="62" spans="2:14" ht="15.75">
      <c r="B62" s="30"/>
      <c r="C62" s="7"/>
      <c r="D62" s="7"/>
      <c r="E62" s="7"/>
      <c r="F62" s="16"/>
      <c r="G62" s="31"/>
      <c r="H62" s="31"/>
      <c r="I62" s="31"/>
      <c r="J62" s="7"/>
      <c r="K62" s="7"/>
      <c r="L62" s="7"/>
      <c r="M62" s="32"/>
      <c r="N62" s="33"/>
    </row>
    <row r="63" spans="2:15" ht="15.75">
      <c r="B63" s="34" t="s">
        <v>26</v>
      </c>
      <c r="C63" s="7"/>
      <c r="D63" s="7"/>
      <c r="E63" s="7"/>
      <c r="F63" s="35">
        <v>1</v>
      </c>
      <c r="G63" s="35">
        <v>2</v>
      </c>
      <c r="H63" s="35">
        <v>3</v>
      </c>
      <c r="I63" s="35">
        <v>4</v>
      </c>
      <c r="J63" s="35">
        <v>5</v>
      </c>
      <c r="K63" s="167" t="s">
        <v>27</v>
      </c>
      <c r="L63" s="167"/>
      <c r="M63" s="35" t="s">
        <v>28</v>
      </c>
      <c r="N63" s="36" t="s">
        <v>29</v>
      </c>
      <c r="O63" s="37"/>
    </row>
    <row r="64" spans="2:14" ht="15">
      <c r="B64" s="38" t="s">
        <v>30</v>
      </c>
      <c r="C64" s="39" t="str">
        <f>IF(C59&gt;"",C59,"")</f>
        <v>Eeka Vihreälaakso</v>
      </c>
      <c r="D64" s="39" t="str">
        <f>IF(G59&gt;"",G59,"")</f>
        <v>Leevi Kauppinen</v>
      </c>
      <c r="E64" s="40"/>
      <c r="F64" s="41">
        <v>4</v>
      </c>
      <c r="G64" s="41">
        <v>4</v>
      </c>
      <c r="H64" s="41">
        <v>2</v>
      </c>
      <c r="I64" s="41"/>
      <c r="J64" s="41"/>
      <c r="K64" s="42">
        <f>IF(ISBLANK(F64),"",COUNTIF(F64:J64,"&gt;=0"))</f>
        <v>3</v>
      </c>
      <c r="L64" s="43">
        <f>IF(ISBLANK(F64),"",(IF(LEFT(F64,1)="-",1,0)+IF(LEFT(G64,1)="-",1,0)+IF(LEFT(H64,1)="-",1,0)+IF(LEFT(I64,1)="-",1,0)+IF(LEFT(J64,1)="-",1,0)))</f>
        <v>0</v>
      </c>
      <c r="M64" s="44">
        <f aca="true" t="shared" si="2" ref="M64:N68">IF(K64=3,1,"")</f>
        <v>1</v>
      </c>
      <c r="N64" s="44">
        <f t="shared" si="2"/>
      </c>
    </row>
    <row r="65" spans="2:14" ht="15">
      <c r="B65" s="38" t="s">
        <v>31</v>
      </c>
      <c r="C65" s="39" t="str">
        <f>IF(C60&gt;"",C60,"")</f>
        <v>Noel Metsätie</v>
      </c>
      <c r="D65" s="39" t="str">
        <f>IF(G60&gt;"",G60,"")</f>
        <v>Akseli Julkunen</v>
      </c>
      <c r="E65" s="40"/>
      <c r="F65" s="41">
        <v>4</v>
      </c>
      <c r="G65" s="41">
        <v>5</v>
      </c>
      <c r="H65" s="41">
        <v>-5</v>
      </c>
      <c r="I65" s="41">
        <v>8</v>
      </c>
      <c r="J65" s="41"/>
      <c r="K65" s="42">
        <f>IF(ISBLANK(F65),"",COUNTIF(F65:J65,"&gt;=0"))</f>
        <v>3</v>
      </c>
      <c r="L65" s="43">
        <f>IF(ISBLANK(F65),"",(IF(LEFT(F65,1)="-",1,0)+IF(LEFT(G65,1)="-",1,0)+IF(LEFT(H65,1)="-",1,0)+IF(LEFT(I65,1)="-",1,0)+IF(LEFT(J65,1)="-",1,0)))</f>
        <v>1</v>
      </c>
      <c r="M65" s="44">
        <f t="shared" si="2"/>
        <v>1</v>
      </c>
      <c r="N65" s="44">
        <f t="shared" si="2"/>
      </c>
    </row>
    <row r="66" spans="2:14" ht="15">
      <c r="B66" s="38" t="s">
        <v>32</v>
      </c>
      <c r="C66" s="39" t="str">
        <f>IF(C61&gt;"",C61,"")</f>
        <v>-</v>
      </c>
      <c r="D66" s="39" t="str">
        <f>IF(G61&gt;"",G61,"")</f>
        <v>-</v>
      </c>
      <c r="E66" s="40"/>
      <c r="F66" s="41"/>
      <c r="G66" s="41"/>
      <c r="H66" s="41"/>
      <c r="I66" s="41"/>
      <c r="J66" s="41"/>
      <c r="K66" s="42">
        <f>IF(ISBLANK(F66),"",COUNTIF(F66:J66,"&gt;=0"))</f>
      </c>
      <c r="L66" s="43">
        <f>IF(ISBLANK(F66),"",(IF(LEFT(F66,1)="-",1,0)+IF(LEFT(G66,1)="-",1,0)+IF(LEFT(H66,1)="-",1,0)+IF(LEFT(I66,1)="-",1,0)+IF(LEFT(J66,1)="-",1,0)))</f>
      </c>
      <c r="M66" s="44">
        <f t="shared" si="2"/>
      </c>
      <c r="N66" s="44">
        <f t="shared" si="2"/>
      </c>
    </row>
    <row r="67" spans="2:14" ht="15">
      <c r="B67" s="38" t="s">
        <v>33</v>
      </c>
      <c r="C67" s="39" t="str">
        <f>IF(C59&gt;"",C59,"")</f>
        <v>Eeka Vihreälaakso</v>
      </c>
      <c r="D67" s="39" t="str">
        <f>IF(G60&gt;"",G60,"")</f>
        <v>Akseli Julkunen</v>
      </c>
      <c r="E67" s="40"/>
      <c r="F67" s="41">
        <v>7</v>
      </c>
      <c r="G67" s="41">
        <v>4</v>
      </c>
      <c r="H67" s="41">
        <v>6</v>
      </c>
      <c r="I67" s="41"/>
      <c r="J67" s="41"/>
      <c r="K67" s="42">
        <f>IF(ISBLANK(F67),"",COUNTIF(F67:J67,"&gt;=0"))</f>
        <v>3</v>
      </c>
      <c r="L67" s="43">
        <f>IF(ISBLANK(F67),"",(IF(LEFT(F67,1)="-",1,0)+IF(LEFT(G67,1)="-",1,0)+IF(LEFT(H67,1)="-",1,0)+IF(LEFT(I67,1)="-",1,0)+IF(LEFT(J67,1)="-",1,0)))</f>
        <v>0</v>
      </c>
      <c r="M67" s="44">
        <f t="shared" si="2"/>
        <v>1</v>
      </c>
      <c r="N67" s="44">
        <f t="shared" si="2"/>
      </c>
    </row>
    <row r="68" spans="2:14" ht="15">
      <c r="B68" s="38" t="s">
        <v>34</v>
      </c>
      <c r="C68" s="39" t="str">
        <f>IF(C60&gt;"",C60,"")</f>
        <v>Noel Metsätie</v>
      </c>
      <c r="D68" s="39" t="str">
        <f>IF(G59&gt;"",G59,"")</f>
        <v>Leevi Kauppinen</v>
      </c>
      <c r="E68" s="40"/>
      <c r="F68" s="41"/>
      <c r="G68" s="41"/>
      <c r="H68" s="41"/>
      <c r="I68" s="41"/>
      <c r="J68" s="41"/>
      <c r="K68" s="42">
        <f>IF(ISBLANK(F68),"",COUNTIF(F68:J68,"&gt;=0"))</f>
      </c>
      <c r="L68" s="43">
        <f>IF(ISBLANK(F68),"",(IF(LEFT(F68,1)="-",1,0)+IF(LEFT(G68,1)="-",1,0)+IF(LEFT(H68,1)="-",1,0)+IF(LEFT(I68,1)="-",1,0)+IF(LEFT(J68,1)="-",1,0)))</f>
      </c>
      <c r="M68" s="44">
        <f t="shared" si="2"/>
      </c>
      <c r="N68" s="44">
        <f t="shared" si="2"/>
      </c>
    </row>
    <row r="69" spans="2:14" ht="15.75">
      <c r="B69" s="30"/>
      <c r="C69" s="7"/>
      <c r="D69" s="7"/>
      <c r="E69" s="7"/>
      <c r="F69" s="7"/>
      <c r="G69" s="7"/>
      <c r="H69" s="7"/>
      <c r="I69" s="168" t="s">
        <v>35</v>
      </c>
      <c r="J69" s="168"/>
      <c r="K69" s="45">
        <f>SUM(K64:K68)</f>
        <v>9</v>
      </c>
      <c r="L69" s="45">
        <f>SUM(L64:L68)</f>
        <v>1</v>
      </c>
      <c r="M69" s="45">
        <f>SUM(M64:M68)</f>
        <v>3</v>
      </c>
      <c r="N69" s="45">
        <f>SUM(N64:N68)</f>
        <v>0</v>
      </c>
    </row>
    <row r="70" spans="2:14" ht="15.75">
      <c r="B70" s="46" t="s">
        <v>36</v>
      </c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47"/>
    </row>
    <row r="71" spans="2:14" ht="15.75">
      <c r="B71" s="48" t="s">
        <v>37</v>
      </c>
      <c r="C71" s="49"/>
      <c r="D71" s="49" t="s">
        <v>38</v>
      </c>
      <c r="E71" s="50"/>
      <c r="F71" s="49"/>
      <c r="G71" s="49" t="s">
        <v>39</v>
      </c>
      <c r="H71" s="50"/>
      <c r="I71" s="49"/>
      <c r="J71" s="51" t="s">
        <v>40</v>
      </c>
      <c r="K71" s="12"/>
      <c r="L71" s="7"/>
      <c r="M71" s="7"/>
      <c r="N71" s="47"/>
    </row>
    <row r="72" spans="2:14" ht="18">
      <c r="B72" s="30"/>
      <c r="C72" s="7"/>
      <c r="D72" s="7"/>
      <c r="E72" s="7"/>
      <c r="F72" s="7"/>
      <c r="G72" s="7"/>
      <c r="H72" s="7"/>
      <c r="I72" s="7"/>
      <c r="J72" s="169" t="str">
        <f>IF(M69=3,C58,IF(N69=3,G58,""))</f>
        <v>PTS Sherwood</v>
      </c>
      <c r="K72" s="169"/>
      <c r="L72" s="169"/>
      <c r="M72" s="169"/>
      <c r="N72" s="169"/>
    </row>
    <row r="73" spans="2:14" ht="18">
      <c r="B73" s="52"/>
      <c r="C73" s="53"/>
      <c r="D73" s="53"/>
      <c r="E73" s="53"/>
      <c r="F73" s="53"/>
      <c r="G73" s="53"/>
      <c r="H73" s="53"/>
      <c r="I73" s="53"/>
      <c r="J73" s="54"/>
      <c r="K73" s="54"/>
      <c r="L73" s="54"/>
      <c r="M73" s="54"/>
      <c r="N73" s="55"/>
    </row>
    <row r="74" ht="15">
      <c r="B74" s="37" t="s">
        <v>41</v>
      </c>
    </row>
    <row r="75" ht="15">
      <c r="B75" t="s">
        <v>42</v>
      </c>
    </row>
    <row r="76" ht="15">
      <c r="B76" t="s">
        <v>43</v>
      </c>
    </row>
    <row r="78" spans="2:14" ht="15.75">
      <c r="B78" s="1"/>
      <c r="C78" s="2"/>
      <c r="D78" s="3"/>
      <c r="E78" s="3"/>
      <c r="F78" s="152" t="s">
        <v>0</v>
      </c>
      <c r="G78" s="152"/>
      <c r="H78" s="153" t="s">
        <v>1</v>
      </c>
      <c r="I78" s="153"/>
      <c r="J78" s="153"/>
      <c r="K78" s="153"/>
      <c r="L78" s="153"/>
      <c r="M78" s="153"/>
      <c r="N78" s="153"/>
    </row>
    <row r="79" spans="2:14" ht="15.75">
      <c r="B79" s="4"/>
      <c r="C79" s="5" t="s">
        <v>2</v>
      </c>
      <c r="D79" s="6"/>
      <c r="E79" s="7"/>
      <c r="F79" s="154" t="s">
        <v>3</v>
      </c>
      <c r="G79" s="154"/>
      <c r="H79" s="155" t="s">
        <v>4</v>
      </c>
      <c r="I79" s="155"/>
      <c r="J79" s="155"/>
      <c r="K79" s="155"/>
      <c r="L79" s="155"/>
      <c r="M79" s="155"/>
      <c r="N79" s="155"/>
    </row>
    <row r="80" spans="2:14" ht="15.75">
      <c r="B80" s="8"/>
      <c r="C80" s="9"/>
      <c r="D80" s="7"/>
      <c r="E80" s="7"/>
      <c r="F80" s="156" t="s">
        <v>5</v>
      </c>
      <c r="G80" s="156"/>
      <c r="H80" s="157" t="s">
        <v>6</v>
      </c>
      <c r="I80" s="157"/>
      <c r="J80" s="157"/>
      <c r="K80" s="157"/>
      <c r="L80" s="157"/>
      <c r="M80" s="157"/>
      <c r="N80" s="157"/>
    </row>
    <row r="81" spans="2:14" ht="20.25">
      <c r="B81" s="10"/>
      <c r="C81" s="11" t="s">
        <v>7</v>
      </c>
      <c r="D81" s="12"/>
      <c r="E81" s="7"/>
      <c r="F81" s="158" t="s">
        <v>8</v>
      </c>
      <c r="G81" s="158"/>
      <c r="H81" s="159">
        <v>45367</v>
      </c>
      <c r="I81" s="159"/>
      <c r="J81" s="159"/>
      <c r="K81" s="13" t="s">
        <v>9</v>
      </c>
      <c r="L81" s="160"/>
      <c r="M81" s="160"/>
      <c r="N81" s="160"/>
    </row>
    <row r="82" spans="2:14" ht="15.75">
      <c r="B82" s="14"/>
      <c r="C82" s="15"/>
      <c r="D82" s="7"/>
      <c r="E82" s="7"/>
      <c r="F82" s="16"/>
      <c r="G82" s="15"/>
      <c r="H82" s="15"/>
      <c r="I82" s="17"/>
      <c r="J82" s="18"/>
      <c r="K82" s="19"/>
      <c r="L82" s="19"/>
      <c r="M82" s="19"/>
      <c r="N82" s="20"/>
    </row>
    <row r="83" spans="2:14" ht="15.75">
      <c r="B83" s="21" t="s">
        <v>10</v>
      </c>
      <c r="C83" s="161" t="s">
        <v>57</v>
      </c>
      <c r="D83" s="161"/>
      <c r="E83" s="22"/>
      <c r="F83" s="23" t="s">
        <v>12</v>
      </c>
      <c r="G83" s="162" t="s">
        <v>58</v>
      </c>
      <c r="H83" s="162"/>
      <c r="I83" s="162"/>
      <c r="J83" s="162"/>
      <c r="K83" s="162"/>
      <c r="L83" s="162"/>
      <c r="M83" s="162"/>
      <c r="N83" s="162"/>
    </row>
    <row r="84" spans="2:14" ht="15">
      <c r="B84" s="24" t="s">
        <v>14</v>
      </c>
      <c r="C84" s="163" t="s">
        <v>59</v>
      </c>
      <c r="D84" s="163"/>
      <c r="E84" s="25"/>
      <c r="F84" s="26" t="s">
        <v>16</v>
      </c>
      <c r="G84" s="164" t="s">
        <v>60</v>
      </c>
      <c r="H84" s="164"/>
      <c r="I84" s="164"/>
      <c r="J84" s="164"/>
      <c r="K84" s="164"/>
      <c r="L84" s="164"/>
      <c r="M84" s="164"/>
      <c r="N84" s="164"/>
    </row>
    <row r="85" spans="2:14" ht="15">
      <c r="B85" s="27" t="s">
        <v>18</v>
      </c>
      <c r="C85" s="165" t="s">
        <v>61</v>
      </c>
      <c r="D85" s="165"/>
      <c r="E85" s="25"/>
      <c r="F85" s="28" t="s">
        <v>20</v>
      </c>
      <c r="G85" s="166" t="s">
        <v>62</v>
      </c>
      <c r="H85" s="166"/>
      <c r="I85" s="166"/>
      <c r="J85" s="166"/>
      <c r="K85" s="166"/>
      <c r="L85" s="166"/>
      <c r="M85" s="166"/>
      <c r="N85" s="166"/>
    </row>
    <row r="86" spans="2:14" ht="15">
      <c r="B86" s="27" t="s">
        <v>22</v>
      </c>
      <c r="C86" s="165" t="s">
        <v>63</v>
      </c>
      <c r="D86" s="165"/>
      <c r="E86" s="25"/>
      <c r="F86" s="29" t="s">
        <v>24</v>
      </c>
      <c r="G86" s="166" t="s">
        <v>64</v>
      </c>
      <c r="H86" s="166"/>
      <c r="I86" s="166"/>
      <c r="J86" s="166"/>
      <c r="K86" s="166"/>
      <c r="L86" s="166"/>
      <c r="M86" s="166"/>
      <c r="N86" s="166"/>
    </row>
    <row r="87" spans="2:14" ht="15.75">
      <c r="B87" s="30"/>
      <c r="C87" s="7"/>
      <c r="D87" s="7"/>
      <c r="E87" s="7"/>
      <c r="F87" s="16"/>
      <c r="G87" s="31"/>
      <c r="H87" s="31"/>
      <c r="I87" s="31"/>
      <c r="J87" s="7"/>
      <c r="K87" s="7"/>
      <c r="L87" s="7"/>
      <c r="M87" s="32"/>
      <c r="N87" s="33"/>
    </row>
    <row r="88" spans="2:15" ht="15.75">
      <c r="B88" s="34" t="s">
        <v>26</v>
      </c>
      <c r="C88" s="7"/>
      <c r="D88" s="7"/>
      <c r="E88" s="7"/>
      <c r="F88" s="35">
        <v>1</v>
      </c>
      <c r="G88" s="35">
        <v>2</v>
      </c>
      <c r="H88" s="35">
        <v>3</v>
      </c>
      <c r="I88" s="35">
        <v>4</v>
      </c>
      <c r="J88" s="35">
        <v>5</v>
      </c>
      <c r="K88" s="167" t="s">
        <v>27</v>
      </c>
      <c r="L88" s="167"/>
      <c r="M88" s="35" t="s">
        <v>28</v>
      </c>
      <c r="N88" s="36" t="s">
        <v>29</v>
      </c>
      <c r="O88" s="37"/>
    </row>
    <row r="89" spans="2:14" ht="15">
      <c r="B89" s="38" t="s">
        <v>30</v>
      </c>
      <c r="C89" s="39" t="str">
        <f>IF(C84&gt;"",C84,"")</f>
        <v>Jasper Haapala</v>
      </c>
      <c r="D89" s="39" t="str">
        <f>IF(G84&gt;"",G84,"")</f>
        <v>Oiva Kiviluoto</v>
      </c>
      <c r="E89" s="40"/>
      <c r="F89" s="41">
        <v>3</v>
      </c>
      <c r="G89" s="41">
        <v>1</v>
      </c>
      <c r="H89" s="41">
        <v>1</v>
      </c>
      <c r="I89" s="41"/>
      <c r="J89" s="41"/>
      <c r="K89" s="42">
        <f>IF(ISBLANK(F89),"",COUNTIF(F89:J89,"&gt;=0"))</f>
        <v>3</v>
      </c>
      <c r="L89" s="43">
        <f>IF(ISBLANK(F89),"",(IF(LEFT(F89,1)="-",1,0)+IF(LEFT(G89,1)="-",1,0)+IF(LEFT(H89,1)="-",1,0)+IF(LEFT(I89,1)="-",1,0)+IF(LEFT(J89,1)="-",1,0)))</f>
        <v>0</v>
      </c>
      <c r="M89" s="44">
        <f aca="true" t="shared" si="3" ref="M89:N93">IF(K89=3,1,"")</f>
        <v>1</v>
      </c>
      <c r="N89" s="44">
        <f t="shared" si="3"/>
      </c>
    </row>
    <row r="90" spans="2:14" ht="15">
      <c r="B90" s="38" t="s">
        <v>31</v>
      </c>
      <c r="C90" s="39" t="str">
        <f>IF(C85&gt;"",C85,"")</f>
        <v>Väinö Saarela</v>
      </c>
      <c r="D90" s="39" t="str">
        <f>IF(G85&gt;"",G85,"")</f>
        <v>Lenni Valtola</v>
      </c>
      <c r="E90" s="40"/>
      <c r="F90" s="41">
        <v>7</v>
      </c>
      <c r="G90" s="41">
        <v>2</v>
      </c>
      <c r="H90" s="41">
        <v>5</v>
      </c>
      <c r="I90" s="41"/>
      <c r="J90" s="41"/>
      <c r="K90" s="42">
        <f>IF(ISBLANK(F90),"",COUNTIF(F90:J90,"&gt;=0"))</f>
        <v>3</v>
      </c>
      <c r="L90" s="43">
        <f>IF(ISBLANK(F90),"",(IF(LEFT(F90,1)="-",1,0)+IF(LEFT(G90,1)="-",1,0)+IF(LEFT(H90,1)="-",1,0)+IF(LEFT(I90,1)="-",1,0)+IF(LEFT(J90,1)="-",1,0)))</f>
        <v>0</v>
      </c>
      <c r="M90" s="44">
        <f t="shared" si="3"/>
        <v>1</v>
      </c>
      <c r="N90" s="44">
        <f t="shared" si="3"/>
      </c>
    </row>
    <row r="91" spans="2:14" ht="15">
      <c r="B91" s="38" t="s">
        <v>32</v>
      </c>
      <c r="C91" s="39" t="str">
        <f>IF(C86&gt;"",C86,"")</f>
        <v>Lukas Saukko</v>
      </c>
      <c r="D91" s="39" t="str">
        <f>IF(G86&gt;"",G86,"")</f>
        <v>Eino Kiviluoto</v>
      </c>
      <c r="E91" s="40"/>
      <c r="F91" s="41">
        <v>7</v>
      </c>
      <c r="G91" s="41">
        <v>10</v>
      </c>
      <c r="H91" s="41">
        <v>8</v>
      </c>
      <c r="I91" s="41"/>
      <c r="J91" s="41"/>
      <c r="K91" s="42">
        <f>IF(ISBLANK(F91),"",COUNTIF(F91:J91,"&gt;=0"))</f>
        <v>3</v>
      </c>
      <c r="L91" s="43">
        <f>IF(ISBLANK(F91),"",(IF(LEFT(F91,1)="-",1,0)+IF(LEFT(G91,1)="-",1,0)+IF(LEFT(H91,1)="-",1,0)+IF(LEFT(I91,1)="-",1,0)+IF(LEFT(J91,1)="-",1,0)))</f>
        <v>0</v>
      </c>
      <c r="M91" s="44">
        <f t="shared" si="3"/>
        <v>1</v>
      </c>
      <c r="N91" s="44">
        <f t="shared" si="3"/>
      </c>
    </row>
    <row r="92" spans="2:14" ht="15">
      <c r="B92" s="38" t="s">
        <v>33</v>
      </c>
      <c r="C92" s="39" t="str">
        <f>IF(C84&gt;"",C84,"")</f>
        <v>Jasper Haapala</v>
      </c>
      <c r="D92" s="39" t="str">
        <f>IF(G85&gt;"",G85,"")</f>
        <v>Lenni Valtola</v>
      </c>
      <c r="E92" s="40"/>
      <c r="F92" s="41"/>
      <c r="G92" s="41"/>
      <c r="H92" s="41"/>
      <c r="I92" s="41"/>
      <c r="J92" s="41"/>
      <c r="K92" s="42">
        <f>IF(ISBLANK(F92),"",COUNTIF(F92:J92,"&gt;=0"))</f>
      </c>
      <c r="L92" s="43">
        <f>IF(ISBLANK(F92),"",(IF(LEFT(F92,1)="-",1,0)+IF(LEFT(G92,1)="-",1,0)+IF(LEFT(H92,1)="-",1,0)+IF(LEFT(I92,1)="-",1,0)+IF(LEFT(J92,1)="-",1,0)))</f>
      </c>
      <c r="M92" s="44">
        <f t="shared" si="3"/>
      </c>
      <c r="N92" s="44">
        <f t="shared" si="3"/>
      </c>
    </row>
    <row r="93" spans="2:14" ht="15">
      <c r="B93" s="38" t="s">
        <v>34</v>
      </c>
      <c r="C93" s="39" t="str">
        <f>IF(C85&gt;"",C85,"")</f>
        <v>Väinö Saarela</v>
      </c>
      <c r="D93" s="39" t="str">
        <f>IF(G84&gt;"",G84,"")</f>
        <v>Oiva Kiviluoto</v>
      </c>
      <c r="E93" s="40"/>
      <c r="F93" s="41"/>
      <c r="G93" s="41"/>
      <c r="H93" s="41"/>
      <c r="I93" s="41"/>
      <c r="J93" s="41"/>
      <c r="K93" s="42">
        <f>IF(ISBLANK(F93),"",COUNTIF(F93:J93,"&gt;=0"))</f>
      </c>
      <c r="L93" s="43">
        <f>IF(ISBLANK(F93),"",(IF(LEFT(F93,1)="-",1,0)+IF(LEFT(G93,1)="-",1,0)+IF(LEFT(H93,1)="-",1,0)+IF(LEFT(I93,1)="-",1,0)+IF(LEFT(J93,1)="-",1,0)))</f>
      </c>
      <c r="M93" s="44">
        <f t="shared" si="3"/>
      </c>
      <c r="N93" s="44">
        <f t="shared" si="3"/>
      </c>
    </row>
    <row r="94" spans="2:14" ht="15.75">
      <c r="B94" s="30"/>
      <c r="C94" s="7"/>
      <c r="D94" s="7"/>
      <c r="E94" s="7"/>
      <c r="F94" s="7"/>
      <c r="G94" s="7"/>
      <c r="H94" s="7"/>
      <c r="I94" s="168" t="s">
        <v>35</v>
      </c>
      <c r="J94" s="168"/>
      <c r="K94" s="45">
        <f>SUM(K89:K93)</f>
        <v>9</v>
      </c>
      <c r="L94" s="45">
        <f>SUM(L89:L93)</f>
        <v>0</v>
      </c>
      <c r="M94" s="45">
        <f>SUM(M89:M93)</f>
        <v>3</v>
      </c>
      <c r="N94" s="45">
        <f>SUM(N89:N93)</f>
        <v>0</v>
      </c>
    </row>
    <row r="95" spans="2:14" ht="15.75">
      <c r="B95" s="46" t="s">
        <v>36</v>
      </c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47"/>
    </row>
    <row r="96" spans="2:14" ht="15.75">
      <c r="B96" s="48" t="s">
        <v>37</v>
      </c>
      <c r="C96" s="49"/>
      <c r="D96" s="49" t="s">
        <v>38</v>
      </c>
      <c r="E96" s="50"/>
      <c r="F96" s="49"/>
      <c r="G96" s="49" t="s">
        <v>39</v>
      </c>
      <c r="H96" s="50"/>
      <c r="I96" s="49"/>
      <c r="J96" s="51" t="s">
        <v>40</v>
      </c>
      <c r="K96" s="12"/>
      <c r="L96" s="7"/>
      <c r="M96" s="7"/>
      <c r="N96" s="47"/>
    </row>
    <row r="97" spans="2:14" ht="18">
      <c r="B97" s="30"/>
      <c r="C97" s="7"/>
      <c r="D97" s="7"/>
      <c r="E97" s="7"/>
      <c r="F97" s="7"/>
      <c r="G97" s="7"/>
      <c r="H97" s="7"/>
      <c r="I97" s="7"/>
      <c r="J97" s="169" t="str">
        <f>IF(M94=3,C83,IF(N94=3,G83,""))</f>
        <v>TuPy</v>
      </c>
      <c r="K97" s="169"/>
      <c r="L97" s="169"/>
      <c r="M97" s="169"/>
      <c r="N97" s="169"/>
    </row>
    <row r="98" spans="2:14" ht="18">
      <c r="B98" s="52"/>
      <c r="C98" s="53"/>
      <c r="D98" s="53"/>
      <c r="E98" s="53"/>
      <c r="F98" s="53"/>
      <c r="G98" s="53"/>
      <c r="H98" s="53"/>
      <c r="I98" s="53"/>
      <c r="J98" s="54"/>
      <c r="K98" s="54"/>
      <c r="L98" s="54"/>
      <c r="M98" s="54"/>
      <c r="N98" s="55"/>
    </row>
    <row r="99" ht="15">
      <c r="B99" s="37" t="s">
        <v>41</v>
      </c>
    </row>
    <row r="100" ht="15">
      <c r="B100" t="s">
        <v>42</v>
      </c>
    </row>
    <row r="101" ht="15">
      <c r="B101" t="s">
        <v>43</v>
      </c>
    </row>
    <row r="104" spans="2:14" ht="15.75">
      <c r="B104" s="1"/>
      <c r="C104" s="2"/>
      <c r="D104" s="3"/>
      <c r="E104" s="3"/>
      <c r="F104" s="152" t="s">
        <v>0</v>
      </c>
      <c r="G104" s="152"/>
      <c r="H104" s="153" t="s">
        <v>1</v>
      </c>
      <c r="I104" s="153"/>
      <c r="J104" s="153"/>
      <c r="K104" s="153"/>
      <c r="L104" s="153"/>
      <c r="M104" s="153"/>
      <c r="N104" s="153"/>
    </row>
    <row r="105" spans="2:14" ht="15.75">
      <c r="B105" s="4"/>
      <c r="C105" s="5" t="s">
        <v>2</v>
      </c>
      <c r="D105" s="6"/>
      <c r="E105" s="7"/>
      <c r="F105" s="154" t="s">
        <v>3</v>
      </c>
      <c r="G105" s="154"/>
      <c r="H105" s="155" t="s">
        <v>4</v>
      </c>
      <c r="I105" s="155"/>
      <c r="J105" s="155"/>
      <c r="K105" s="155"/>
      <c r="L105" s="155"/>
      <c r="M105" s="155"/>
      <c r="N105" s="155"/>
    </row>
    <row r="106" spans="2:14" ht="15.75">
      <c r="B106" s="8"/>
      <c r="C106" s="9"/>
      <c r="D106" s="7"/>
      <c r="E106" s="7"/>
      <c r="F106" s="156" t="s">
        <v>5</v>
      </c>
      <c r="G106" s="156"/>
      <c r="H106" s="157" t="s">
        <v>6</v>
      </c>
      <c r="I106" s="157"/>
      <c r="J106" s="157"/>
      <c r="K106" s="157"/>
      <c r="L106" s="157"/>
      <c r="M106" s="157"/>
      <c r="N106" s="157"/>
    </row>
    <row r="107" spans="2:14" ht="20.25">
      <c r="B107" s="10"/>
      <c r="C107" s="11" t="s">
        <v>7</v>
      </c>
      <c r="D107" s="12"/>
      <c r="E107" s="7"/>
      <c r="F107" s="158" t="s">
        <v>8</v>
      </c>
      <c r="G107" s="158"/>
      <c r="H107" s="159">
        <v>45367</v>
      </c>
      <c r="I107" s="159"/>
      <c r="J107" s="159"/>
      <c r="K107" s="13" t="s">
        <v>9</v>
      </c>
      <c r="L107" s="160"/>
      <c r="M107" s="160"/>
      <c r="N107" s="160"/>
    </row>
    <row r="108" spans="2:14" ht="15.75">
      <c r="B108" s="14"/>
      <c r="C108" s="15"/>
      <c r="D108" s="7"/>
      <c r="E108" s="7"/>
      <c r="F108" s="16"/>
      <c r="G108" s="15"/>
      <c r="H108" s="15"/>
      <c r="I108" s="17"/>
      <c r="J108" s="18"/>
      <c r="K108" s="19"/>
      <c r="L108" s="19"/>
      <c r="M108" s="19"/>
      <c r="N108" s="20"/>
    </row>
    <row r="109" spans="2:14" ht="15.75">
      <c r="B109" s="21" t="s">
        <v>10</v>
      </c>
      <c r="C109" s="161" t="s">
        <v>52</v>
      </c>
      <c r="D109" s="161"/>
      <c r="E109" s="22"/>
      <c r="F109" s="23" t="s">
        <v>12</v>
      </c>
      <c r="G109" s="162" t="s">
        <v>13</v>
      </c>
      <c r="H109" s="162"/>
      <c r="I109" s="162"/>
      <c r="J109" s="162"/>
      <c r="K109" s="162"/>
      <c r="L109" s="162"/>
      <c r="M109" s="162"/>
      <c r="N109" s="162"/>
    </row>
    <row r="110" spans="2:14" ht="15">
      <c r="B110" s="24" t="s">
        <v>14</v>
      </c>
      <c r="C110" s="163" t="s">
        <v>54</v>
      </c>
      <c r="D110" s="163"/>
      <c r="E110" s="25"/>
      <c r="F110" s="26" t="s">
        <v>16</v>
      </c>
      <c r="G110" s="164" t="s">
        <v>25</v>
      </c>
      <c r="H110" s="164"/>
      <c r="I110" s="164"/>
      <c r="J110" s="164"/>
      <c r="K110" s="164"/>
      <c r="L110" s="164"/>
      <c r="M110" s="164"/>
      <c r="N110" s="164"/>
    </row>
    <row r="111" spans="2:14" ht="15">
      <c r="B111" s="27" t="s">
        <v>18</v>
      </c>
      <c r="C111" s="165" t="s">
        <v>56</v>
      </c>
      <c r="D111" s="165"/>
      <c r="E111" s="25"/>
      <c r="F111" s="28" t="s">
        <v>20</v>
      </c>
      <c r="G111" s="166" t="s">
        <v>21</v>
      </c>
      <c r="H111" s="166"/>
      <c r="I111" s="166"/>
      <c r="J111" s="166"/>
      <c r="K111" s="166"/>
      <c r="L111" s="166"/>
      <c r="M111" s="166"/>
      <c r="N111" s="166"/>
    </row>
    <row r="112" spans="2:14" ht="15">
      <c r="B112" s="27" t="s">
        <v>22</v>
      </c>
      <c r="C112" s="165" t="s">
        <v>65</v>
      </c>
      <c r="D112" s="165"/>
      <c r="E112" s="25"/>
      <c r="F112" s="29" t="s">
        <v>24</v>
      </c>
      <c r="G112" s="166" t="s">
        <v>17</v>
      </c>
      <c r="H112" s="166"/>
      <c r="I112" s="166"/>
      <c r="J112" s="166"/>
      <c r="K112" s="166"/>
      <c r="L112" s="166"/>
      <c r="M112" s="166"/>
      <c r="N112" s="166"/>
    </row>
    <row r="113" spans="2:14" ht="15.75">
      <c r="B113" s="30"/>
      <c r="C113" s="7"/>
      <c r="D113" s="7"/>
      <c r="E113" s="7"/>
      <c r="F113" s="16"/>
      <c r="G113" s="31"/>
      <c r="H113" s="31"/>
      <c r="I113" s="31"/>
      <c r="J113" s="7"/>
      <c r="K113" s="7"/>
      <c r="L113" s="7"/>
      <c r="M113" s="32"/>
      <c r="N113" s="33"/>
    </row>
    <row r="114" spans="2:15" ht="15.75">
      <c r="B114" s="34" t="s">
        <v>26</v>
      </c>
      <c r="C114" s="7"/>
      <c r="D114" s="7"/>
      <c r="E114" s="7"/>
      <c r="F114" s="35">
        <v>1</v>
      </c>
      <c r="G114" s="35">
        <v>2</v>
      </c>
      <c r="H114" s="35">
        <v>3</v>
      </c>
      <c r="I114" s="35">
        <v>4</v>
      </c>
      <c r="J114" s="35">
        <v>5</v>
      </c>
      <c r="K114" s="167" t="s">
        <v>27</v>
      </c>
      <c r="L114" s="167"/>
      <c r="M114" s="35" t="s">
        <v>28</v>
      </c>
      <c r="N114" s="36" t="s">
        <v>29</v>
      </c>
      <c r="O114" s="37"/>
    </row>
    <row r="115" spans="2:14" ht="15">
      <c r="B115" s="38" t="s">
        <v>30</v>
      </c>
      <c r="C115" s="39" t="str">
        <f>IF(C110&gt;"",C110,"")</f>
        <v>Eeka Vihreälaakso</v>
      </c>
      <c r="D115" s="39" t="str">
        <f>IF(G110&gt;"",G110,"")</f>
        <v>Dennis Trofimov</v>
      </c>
      <c r="E115" s="40"/>
      <c r="F115" s="41">
        <v>2</v>
      </c>
      <c r="G115" s="41">
        <v>1</v>
      </c>
      <c r="H115" s="41">
        <v>0</v>
      </c>
      <c r="I115" s="41"/>
      <c r="J115" s="41"/>
      <c r="K115" s="42">
        <f>IF(ISBLANK(F115),"",COUNTIF(F115:J115,"&gt;=0"))</f>
        <v>3</v>
      </c>
      <c r="L115" s="43">
        <f>IF(ISBLANK(F115),"",(IF(LEFT(F115,1)="-",1,0)+IF(LEFT(G115,1)="-",1,0)+IF(LEFT(H115,1)="-",1,0)+IF(LEFT(I115,1)="-",1,0)+IF(LEFT(J115,1)="-",1,0)))</f>
        <v>0</v>
      </c>
      <c r="M115" s="44">
        <f aca="true" t="shared" si="4" ref="M115:N119">IF(K115=3,1,"")</f>
        <v>1</v>
      </c>
      <c r="N115" s="44">
        <f t="shared" si="4"/>
      </c>
    </row>
    <row r="116" spans="2:14" ht="15">
      <c r="B116" s="38" t="s">
        <v>31</v>
      </c>
      <c r="C116" s="39" t="str">
        <f>IF(C111&gt;"",C111,"")</f>
        <v>Noel Metsätie</v>
      </c>
      <c r="D116" s="39" t="str">
        <f>IF(G111&gt;"",G111,"")</f>
        <v>-</v>
      </c>
      <c r="E116" s="40"/>
      <c r="F116" s="41">
        <v>0</v>
      </c>
      <c r="G116" s="41">
        <v>0</v>
      </c>
      <c r="H116" s="41">
        <v>0</v>
      </c>
      <c r="I116" s="41"/>
      <c r="J116" s="41"/>
      <c r="K116" s="42">
        <f>IF(ISBLANK(F116),"",COUNTIF(F116:J116,"&gt;=0"))</f>
        <v>3</v>
      </c>
      <c r="L116" s="43">
        <f>IF(ISBLANK(F116),"",(IF(LEFT(F116,1)="-",1,0)+IF(LEFT(G116,1)="-",1,0)+IF(LEFT(H116,1)="-",1,0)+IF(LEFT(I116,1)="-",1,0)+IF(LEFT(J116,1)="-",1,0)))</f>
        <v>0</v>
      </c>
      <c r="M116" s="44">
        <f t="shared" si="4"/>
        <v>1</v>
      </c>
      <c r="N116" s="44">
        <f t="shared" si="4"/>
      </c>
    </row>
    <row r="117" spans="2:14" ht="15">
      <c r="B117" s="38" t="s">
        <v>32</v>
      </c>
      <c r="C117" s="39" t="str">
        <f>IF(C112&gt;"",C112,"")</f>
        <v>Eemil Passinen</v>
      </c>
      <c r="D117" s="39" t="str">
        <f>IF(G112&gt;"",G112,"")</f>
        <v>Iiro Hyttinen</v>
      </c>
      <c r="E117" s="40"/>
      <c r="F117" s="41">
        <v>-3</v>
      </c>
      <c r="G117" s="41">
        <v>-5</v>
      </c>
      <c r="H117" s="41">
        <v>-9</v>
      </c>
      <c r="I117" s="41"/>
      <c r="J117" s="41"/>
      <c r="K117" s="42">
        <f>IF(ISBLANK(F117),"",COUNTIF(F117:J117,"&gt;=0"))</f>
        <v>0</v>
      </c>
      <c r="L117" s="43">
        <f>IF(ISBLANK(F117),"",(IF(LEFT(F117,1)="-",1,0)+IF(LEFT(G117,1)="-",1,0)+IF(LEFT(H117,1)="-",1,0)+IF(LEFT(I117,1)="-",1,0)+IF(LEFT(J117,1)="-",1,0)))</f>
        <v>3</v>
      </c>
      <c r="M117" s="44">
        <f t="shared" si="4"/>
      </c>
      <c r="N117" s="44">
        <f t="shared" si="4"/>
        <v>1</v>
      </c>
    </row>
    <row r="118" spans="2:14" ht="15">
      <c r="B118" s="38" t="s">
        <v>33</v>
      </c>
      <c r="C118" s="39" t="str">
        <f>IF(C110&gt;"",C110,"")</f>
        <v>Eeka Vihreälaakso</v>
      </c>
      <c r="D118" s="39" t="str">
        <f>IF(G111&gt;"",G111,"")</f>
        <v>-</v>
      </c>
      <c r="E118" s="40"/>
      <c r="F118" s="41">
        <v>0</v>
      </c>
      <c r="G118" s="41">
        <v>0</v>
      </c>
      <c r="H118" s="41">
        <v>0</v>
      </c>
      <c r="I118" s="41"/>
      <c r="J118" s="41"/>
      <c r="K118" s="42">
        <f>IF(ISBLANK(F118),"",COUNTIF(F118:J118,"&gt;=0"))</f>
        <v>3</v>
      </c>
      <c r="L118" s="43">
        <f>IF(ISBLANK(F118),"",(IF(LEFT(F118,1)="-",1,0)+IF(LEFT(G118,1)="-",1,0)+IF(LEFT(H118,1)="-",1,0)+IF(LEFT(I118,1)="-",1,0)+IF(LEFT(J118,1)="-",1,0)))</f>
        <v>0</v>
      </c>
      <c r="M118" s="44">
        <f t="shared" si="4"/>
        <v>1</v>
      </c>
      <c r="N118" s="44">
        <f t="shared" si="4"/>
      </c>
    </row>
    <row r="119" spans="2:14" ht="15">
      <c r="B119" s="38" t="s">
        <v>34</v>
      </c>
      <c r="C119" s="39" t="str">
        <f>IF(C111&gt;"",C111,"")</f>
        <v>Noel Metsätie</v>
      </c>
      <c r="D119" s="39" t="str">
        <f>IF(G110&gt;"",G110,"")</f>
        <v>Dennis Trofimov</v>
      </c>
      <c r="E119" s="40"/>
      <c r="F119" s="41"/>
      <c r="G119" s="41"/>
      <c r="H119" s="41"/>
      <c r="I119" s="41"/>
      <c r="J119" s="41"/>
      <c r="K119" s="42">
        <f>IF(ISBLANK(F119),"",COUNTIF(F119:J119,"&gt;=0"))</f>
      </c>
      <c r="L119" s="43">
        <f>IF(ISBLANK(F119),"",(IF(LEFT(F119,1)="-",1,0)+IF(LEFT(G119,1)="-",1,0)+IF(LEFT(H119,1)="-",1,0)+IF(LEFT(I119,1)="-",1,0)+IF(LEFT(J119,1)="-",1,0)))</f>
      </c>
      <c r="M119" s="44">
        <f t="shared" si="4"/>
      </c>
      <c r="N119" s="44">
        <f t="shared" si="4"/>
      </c>
    </row>
    <row r="120" spans="2:14" ht="15.75">
      <c r="B120" s="30"/>
      <c r="C120" s="7"/>
      <c r="D120" s="7"/>
      <c r="E120" s="7"/>
      <c r="F120" s="7"/>
      <c r="G120" s="7"/>
      <c r="H120" s="7"/>
      <c r="I120" s="168" t="s">
        <v>35</v>
      </c>
      <c r="J120" s="168"/>
      <c r="K120" s="45">
        <f>SUM(K115:K119)</f>
        <v>9</v>
      </c>
      <c r="L120" s="45">
        <f>SUM(L115:L119)</f>
        <v>3</v>
      </c>
      <c r="M120" s="45">
        <f>SUM(M115:M119)</f>
        <v>3</v>
      </c>
      <c r="N120" s="45">
        <f>SUM(N115:N119)</f>
        <v>1</v>
      </c>
    </row>
    <row r="121" spans="2:14" ht="15.75">
      <c r="B121" s="46" t="s">
        <v>36</v>
      </c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47"/>
    </row>
    <row r="122" spans="2:14" ht="15.75">
      <c r="B122" s="48" t="s">
        <v>37</v>
      </c>
      <c r="C122" s="49"/>
      <c r="D122" s="49" t="s">
        <v>38</v>
      </c>
      <c r="E122" s="50"/>
      <c r="F122" s="49"/>
      <c r="G122" s="49" t="s">
        <v>39</v>
      </c>
      <c r="H122" s="50"/>
      <c r="I122" s="49"/>
      <c r="J122" s="51" t="s">
        <v>40</v>
      </c>
      <c r="K122" s="12"/>
      <c r="L122" s="7"/>
      <c r="M122" s="7"/>
      <c r="N122" s="47"/>
    </row>
    <row r="123" spans="2:14" ht="18">
      <c r="B123" s="30"/>
      <c r="C123" s="7"/>
      <c r="D123" s="7"/>
      <c r="E123" s="7"/>
      <c r="F123" s="7"/>
      <c r="G123" s="7"/>
      <c r="H123" s="7"/>
      <c r="I123" s="7"/>
      <c r="J123" s="169" t="str">
        <f>IF(M120=3,C109,IF(N120=3,G109,""))</f>
        <v>PTS Sherwood</v>
      </c>
      <c r="K123" s="169"/>
      <c r="L123" s="169"/>
      <c r="M123" s="169"/>
      <c r="N123" s="169"/>
    </row>
    <row r="124" spans="2:14" ht="18">
      <c r="B124" s="52"/>
      <c r="C124" s="53"/>
      <c r="D124" s="53"/>
      <c r="E124" s="53"/>
      <c r="F124" s="53"/>
      <c r="G124" s="53"/>
      <c r="H124" s="53"/>
      <c r="I124" s="53"/>
      <c r="J124" s="54"/>
      <c r="K124" s="54"/>
      <c r="L124" s="54"/>
      <c r="M124" s="54"/>
      <c r="N124" s="55"/>
    </row>
    <row r="125" ht="15">
      <c r="B125" s="37" t="s">
        <v>41</v>
      </c>
    </row>
    <row r="126" ht="15">
      <c r="B126" t="s">
        <v>42</v>
      </c>
    </row>
    <row r="127" ht="15">
      <c r="B127" t="s">
        <v>43</v>
      </c>
    </row>
    <row r="129" spans="2:14" ht="15.75">
      <c r="B129" s="1"/>
      <c r="C129" s="2"/>
      <c r="D129" s="3"/>
      <c r="E129" s="3"/>
      <c r="F129" s="152" t="s">
        <v>0</v>
      </c>
      <c r="G129" s="152"/>
      <c r="H129" s="153" t="s">
        <v>1</v>
      </c>
      <c r="I129" s="153"/>
      <c r="J129" s="153"/>
      <c r="K129" s="153"/>
      <c r="L129" s="153"/>
      <c r="M129" s="153"/>
      <c r="N129" s="153"/>
    </row>
    <row r="130" spans="2:14" ht="15.75">
      <c r="B130" s="4"/>
      <c r="C130" s="5" t="s">
        <v>2</v>
      </c>
      <c r="D130" s="6"/>
      <c r="E130" s="7"/>
      <c r="F130" s="154" t="s">
        <v>3</v>
      </c>
      <c r="G130" s="154"/>
      <c r="H130" s="155" t="s">
        <v>4</v>
      </c>
      <c r="I130" s="155"/>
      <c r="J130" s="155"/>
      <c r="K130" s="155"/>
      <c r="L130" s="155"/>
      <c r="M130" s="155"/>
      <c r="N130" s="155"/>
    </row>
    <row r="131" spans="2:14" ht="15.75">
      <c r="B131" s="8"/>
      <c r="C131" s="9"/>
      <c r="D131" s="7"/>
      <c r="E131" s="7"/>
      <c r="F131" s="156" t="s">
        <v>5</v>
      </c>
      <c r="G131" s="156"/>
      <c r="H131" s="157" t="s">
        <v>6</v>
      </c>
      <c r="I131" s="157"/>
      <c r="J131" s="157"/>
      <c r="K131" s="157"/>
      <c r="L131" s="157"/>
      <c r="M131" s="157"/>
      <c r="N131" s="157"/>
    </row>
    <row r="132" spans="2:14" ht="20.25">
      <c r="B132" s="10"/>
      <c r="C132" s="11" t="s">
        <v>7</v>
      </c>
      <c r="D132" s="12"/>
      <c r="E132" s="7"/>
      <c r="F132" s="158" t="s">
        <v>8</v>
      </c>
      <c r="G132" s="158"/>
      <c r="H132" s="159">
        <v>45367</v>
      </c>
      <c r="I132" s="159"/>
      <c r="J132" s="159"/>
      <c r="K132" s="13" t="s">
        <v>9</v>
      </c>
      <c r="L132" s="160"/>
      <c r="M132" s="160"/>
      <c r="N132" s="160"/>
    </row>
    <row r="133" spans="2:14" ht="15.75">
      <c r="B133" s="14"/>
      <c r="C133" s="15"/>
      <c r="D133" s="7"/>
      <c r="E133" s="7"/>
      <c r="F133" s="16"/>
      <c r="G133" s="15"/>
      <c r="H133" s="15"/>
      <c r="I133" s="17"/>
      <c r="J133" s="18"/>
      <c r="K133" s="19"/>
      <c r="L133" s="19"/>
      <c r="M133" s="19"/>
      <c r="N133" s="20"/>
    </row>
    <row r="134" spans="2:14" ht="15.75">
      <c r="B134" s="21" t="s">
        <v>10</v>
      </c>
      <c r="C134" s="161" t="s">
        <v>11</v>
      </c>
      <c r="D134" s="161"/>
      <c r="E134" s="22"/>
      <c r="F134" s="23" t="s">
        <v>12</v>
      </c>
      <c r="G134" s="162" t="s">
        <v>53</v>
      </c>
      <c r="H134" s="162"/>
      <c r="I134" s="162"/>
      <c r="J134" s="162"/>
      <c r="K134" s="162"/>
      <c r="L134" s="162"/>
      <c r="M134" s="162"/>
      <c r="N134" s="162"/>
    </row>
    <row r="135" spans="2:14" ht="15">
      <c r="B135" s="24" t="s">
        <v>14</v>
      </c>
      <c r="C135" s="163" t="s">
        <v>15</v>
      </c>
      <c r="D135" s="163"/>
      <c r="E135" s="25"/>
      <c r="F135" s="26" t="s">
        <v>16</v>
      </c>
      <c r="G135" s="164" t="s">
        <v>66</v>
      </c>
      <c r="H135" s="164"/>
      <c r="I135" s="164"/>
      <c r="J135" s="164"/>
      <c r="K135" s="164"/>
      <c r="L135" s="164"/>
      <c r="M135" s="164"/>
      <c r="N135" s="164"/>
    </row>
    <row r="136" spans="2:14" ht="15">
      <c r="B136" s="27" t="s">
        <v>18</v>
      </c>
      <c r="C136" s="165" t="s">
        <v>23</v>
      </c>
      <c r="D136" s="165"/>
      <c r="E136" s="25"/>
      <c r="F136" s="28" t="s">
        <v>20</v>
      </c>
      <c r="G136" s="166"/>
      <c r="H136" s="166"/>
      <c r="I136" s="166"/>
      <c r="J136" s="166"/>
      <c r="K136" s="166"/>
      <c r="L136" s="166"/>
      <c r="M136" s="166"/>
      <c r="N136" s="166"/>
    </row>
    <row r="137" spans="2:14" ht="15">
      <c r="B137" s="27" t="s">
        <v>22</v>
      </c>
      <c r="C137" s="165" t="s">
        <v>19</v>
      </c>
      <c r="D137" s="165"/>
      <c r="E137" s="25"/>
      <c r="F137" s="29" t="s">
        <v>24</v>
      </c>
      <c r="G137" s="166" t="s">
        <v>55</v>
      </c>
      <c r="H137" s="166"/>
      <c r="I137" s="166"/>
      <c r="J137" s="166"/>
      <c r="K137" s="166"/>
      <c r="L137" s="166"/>
      <c r="M137" s="166"/>
      <c r="N137" s="166"/>
    </row>
    <row r="138" spans="2:14" ht="15.75">
      <c r="B138" s="30"/>
      <c r="C138" s="7"/>
      <c r="D138" s="7"/>
      <c r="E138" s="7"/>
      <c r="F138" s="16"/>
      <c r="G138" s="31"/>
      <c r="H138" s="31"/>
      <c r="I138" s="31"/>
      <c r="J138" s="7"/>
      <c r="K138" s="7"/>
      <c r="L138" s="7"/>
      <c r="M138" s="32"/>
      <c r="N138" s="33"/>
    </row>
    <row r="139" spans="2:15" ht="15.75">
      <c r="B139" s="34" t="s">
        <v>26</v>
      </c>
      <c r="C139" s="7"/>
      <c r="D139" s="7"/>
      <c r="E139" s="7"/>
      <c r="F139" s="35">
        <v>1</v>
      </c>
      <c r="G139" s="35">
        <v>2</v>
      </c>
      <c r="H139" s="35">
        <v>3</v>
      </c>
      <c r="I139" s="35">
        <v>4</v>
      </c>
      <c r="J139" s="35">
        <v>5</v>
      </c>
      <c r="K139" s="167" t="s">
        <v>27</v>
      </c>
      <c r="L139" s="167"/>
      <c r="M139" s="35" t="s">
        <v>28</v>
      </c>
      <c r="N139" s="36" t="s">
        <v>29</v>
      </c>
      <c r="O139" s="37"/>
    </row>
    <row r="140" spans="2:14" ht="15">
      <c r="B140" s="38" t="s">
        <v>30</v>
      </c>
      <c r="C140" s="39" t="str">
        <f>IF(C135&gt;"",C135,"")</f>
        <v>Olavi Moilanen</v>
      </c>
      <c r="D140" s="39" t="str">
        <f>IF(G135&gt;"",G135,"")</f>
        <v>Akseli Julkunen</v>
      </c>
      <c r="E140" s="40"/>
      <c r="F140" s="41">
        <v>3</v>
      </c>
      <c r="G140" s="41">
        <v>10</v>
      </c>
      <c r="H140" s="41">
        <v>-9</v>
      </c>
      <c r="I140" s="41">
        <v>3</v>
      </c>
      <c r="J140" s="41"/>
      <c r="K140" s="42">
        <f>IF(ISBLANK(F140),"",COUNTIF(F140:J140,"&gt;=0"))</f>
        <v>3</v>
      </c>
      <c r="L140" s="43">
        <f>IF(ISBLANK(F140),"",(IF(LEFT(F140,1)="-",1,0)+IF(LEFT(G140,1)="-",1,0)+IF(LEFT(H140,1)="-",1,0)+IF(LEFT(I140,1)="-",1,0)+IF(LEFT(J140,1)="-",1,0)))</f>
        <v>1</v>
      </c>
      <c r="M140" s="44">
        <f aca="true" t="shared" si="5" ref="M140:N144">IF(K140=3,1,"")</f>
        <v>1</v>
      </c>
      <c r="N140" s="44">
        <f t="shared" si="5"/>
      </c>
    </row>
    <row r="141" spans="2:14" ht="15">
      <c r="B141" s="38" t="s">
        <v>31</v>
      </c>
      <c r="C141" s="39" t="str">
        <f>IF(C136&gt;"",C136,"")</f>
        <v>Lauri Nirkkonen</v>
      </c>
      <c r="D141" s="39">
        <f>IF(G136&gt;"",G136,"")</f>
      </c>
      <c r="E141" s="40"/>
      <c r="F141" s="41">
        <v>0</v>
      </c>
      <c r="G141" s="41">
        <v>0</v>
      </c>
      <c r="H141" s="41">
        <v>0</v>
      </c>
      <c r="I141" s="41"/>
      <c r="J141" s="41"/>
      <c r="K141" s="42">
        <f>IF(ISBLANK(F141),"",COUNTIF(F141:J141,"&gt;=0"))</f>
        <v>3</v>
      </c>
      <c r="L141" s="43">
        <f>IF(ISBLANK(F141),"",(IF(LEFT(F141,1)="-",1,0)+IF(LEFT(G141,1)="-",1,0)+IF(LEFT(H141,1)="-",1,0)+IF(LEFT(I141,1)="-",1,0)+IF(LEFT(J141,1)="-",1,0)))</f>
        <v>0</v>
      </c>
      <c r="M141" s="44">
        <f t="shared" si="5"/>
        <v>1</v>
      </c>
      <c r="N141" s="44">
        <f t="shared" si="5"/>
      </c>
    </row>
    <row r="142" spans="2:14" ht="15">
      <c r="B142" s="38" t="s">
        <v>32</v>
      </c>
      <c r="C142" s="39" t="str">
        <f>IF(C137&gt;"",C137,"")</f>
        <v>Aki Ylinen</v>
      </c>
      <c r="D142" s="39" t="str">
        <f>IF(G137&gt;"",G137,"")</f>
        <v>Leevi Kauppinen</v>
      </c>
      <c r="E142" s="40"/>
      <c r="F142" s="41">
        <v>5</v>
      </c>
      <c r="G142" s="41">
        <v>9</v>
      </c>
      <c r="H142" s="41">
        <v>3</v>
      </c>
      <c r="I142" s="41"/>
      <c r="J142" s="41"/>
      <c r="K142" s="42">
        <f>IF(ISBLANK(F142),"",COUNTIF(F142:J142,"&gt;=0"))</f>
        <v>3</v>
      </c>
      <c r="L142" s="43">
        <f>IF(ISBLANK(F142),"",(IF(LEFT(F142,1)="-",1,0)+IF(LEFT(G142,1)="-",1,0)+IF(LEFT(H142,1)="-",1,0)+IF(LEFT(I142,1)="-",1,0)+IF(LEFT(J142,1)="-",1,0)))</f>
        <v>0</v>
      </c>
      <c r="M142" s="44">
        <f t="shared" si="5"/>
        <v>1</v>
      </c>
      <c r="N142" s="44">
        <f t="shared" si="5"/>
      </c>
    </row>
    <row r="143" spans="2:14" ht="15">
      <c r="B143" s="38" t="s">
        <v>33</v>
      </c>
      <c r="C143" s="39" t="str">
        <f>IF(C135&gt;"",C135,"")</f>
        <v>Olavi Moilanen</v>
      </c>
      <c r="D143" s="39">
        <f>IF(G136&gt;"",G136,"")</f>
      </c>
      <c r="E143" s="40"/>
      <c r="F143" s="41"/>
      <c r="G143" s="41"/>
      <c r="H143" s="41"/>
      <c r="I143" s="41"/>
      <c r="J143" s="41"/>
      <c r="K143" s="42">
        <f>IF(ISBLANK(F143),"",COUNTIF(F143:J143,"&gt;=0"))</f>
      </c>
      <c r="L143" s="43">
        <f>IF(ISBLANK(F143),"",(IF(LEFT(F143,1)="-",1,0)+IF(LEFT(G143,1)="-",1,0)+IF(LEFT(H143,1)="-",1,0)+IF(LEFT(I143,1)="-",1,0)+IF(LEFT(J143,1)="-",1,0)))</f>
      </c>
      <c r="M143" s="44">
        <f t="shared" si="5"/>
      </c>
      <c r="N143" s="44">
        <f t="shared" si="5"/>
      </c>
    </row>
    <row r="144" spans="2:14" ht="15">
      <c r="B144" s="38" t="s">
        <v>34</v>
      </c>
      <c r="C144" s="39" t="str">
        <f>IF(C136&gt;"",C136,"")</f>
        <v>Lauri Nirkkonen</v>
      </c>
      <c r="D144" s="39" t="str">
        <f>IF(G135&gt;"",G135,"")</f>
        <v>Akseli Julkunen</v>
      </c>
      <c r="E144" s="40"/>
      <c r="F144" s="41"/>
      <c r="G144" s="41"/>
      <c r="H144" s="41"/>
      <c r="I144" s="41"/>
      <c r="J144" s="41"/>
      <c r="K144" s="42">
        <f>IF(ISBLANK(F144),"",COUNTIF(F144:J144,"&gt;=0"))</f>
      </c>
      <c r="L144" s="43">
        <f>IF(ISBLANK(F144),"",(IF(LEFT(F144,1)="-",1,0)+IF(LEFT(G144,1)="-",1,0)+IF(LEFT(H144,1)="-",1,0)+IF(LEFT(I144,1)="-",1,0)+IF(LEFT(J144,1)="-",1,0)))</f>
      </c>
      <c r="M144" s="44">
        <f t="shared" si="5"/>
      </c>
      <c r="N144" s="44">
        <f t="shared" si="5"/>
      </c>
    </row>
    <row r="145" spans="2:14" ht="15.75">
      <c r="B145" s="30"/>
      <c r="C145" s="7"/>
      <c r="D145" s="7"/>
      <c r="E145" s="7"/>
      <c r="F145" s="7"/>
      <c r="G145" s="7"/>
      <c r="H145" s="7"/>
      <c r="I145" s="168" t="s">
        <v>35</v>
      </c>
      <c r="J145" s="168"/>
      <c r="K145" s="45">
        <f>SUM(K140:K144)</f>
        <v>9</v>
      </c>
      <c r="L145" s="45">
        <f>SUM(L140:L144)</f>
        <v>1</v>
      </c>
      <c r="M145" s="45">
        <f>SUM(M140:M144)</f>
        <v>3</v>
      </c>
      <c r="N145" s="45">
        <f>SUM(N140:N144)</f>
        <v>0</v>
      </c>
    </row>
    <row r="146" spans="2:14" ht="15.75">
      <c r="B146" s="46" t="s">
        <v>36</v>
      </c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47"/>
    </row>
    <row r="147" spans="2:14" ht="15.75">
      <c r="B147" s="48" t="s">
        <v>37</v>
      </c>
      <c r="C147" s="49"/>
      <c r="D147" s="49" t="s">
        <v>38</v>
      </c>
      <c r="E147" s="50"/>
      <c r="F147" s="49"/>
      <c r="G147" s="49" t="s">
        <v>39</v>
      </c>
      <c r="H147" s="50"/>
      <c r="I147" s="49"/>
      <c r="J147" s="51" t="s">
        <v>40</v>
      </c>
      <c r="K147" s="12"/>
      <c r="L147" s="7"/>
      <c r="M147" s="7"/>
      <c r="N147" s="47"/>
    </row>
    <row r="148" spans="2:14" ht="18">
      <c r="B148" s="30"/>
      <c r="C148" s="7"/>
      <c r="D148" s="7"/>
      <c r="E148" s="7"/>
      <c r="F148" s="7"/>
      <c r="G148" s="7"/>
      <c r="H148" s="7"/>
      <c r="I148" s="7"/>
      <c r="J148" s="169" t="str">
        <f>IF(M145=3,C134,IF(N145=3,G134,""))</f>
        <v>PT Jyväskylä</v>
      </c>
      <c r="K148" s="169"/>
      <c r="L148" s="169"/>
      <c r="M148" s="169"/>
      <c r="N148" s="169"/>
    </row>
    <row r="149" spans="2:14" ht="18">
      <c r="B149" s="52"/>
      <c r="C149" s="53"/>
      <c r="D149" s="53"/>
      <c r="E149" s="53"/>
      <c r="F149" s="53"/>
      <c r="G149" s="53"/>
      <c r="H149" s="53"/>
      <c r="I149" s="53"/>
      <c r="J149" s="54"/>
      <c r="K149" s="54"/>
      <c r="L149" s="54"/>
      <c r="M149" s="54"/>
      <c r="N149" s="55"/>
    </row>
    <row r="150" ht="15">
      <c r="B150" s="37" t="s">
        <v>41</v>
      </c>
    </row>
    <row r="151" ht="15">
      <c r="B151" t="s">
        <v>42</v>
      </c>
    </row>
    <row r="152" ht="15">
      <c r="B152" t="s">
        <v>43</v>
      </c>
    </row>
    <row r="154" spans="2:14" ht="15.75">
      <c r="B154" s="1"/>
      <c r="C154" s="2"/>
      <c r="D154" s="3"/>
      <c r="E154" s="3"/>
      <c r="F154" s="152" t="s">
        <v>0</v>
      </c>
      <c r="G154" s="152"/>
      <c r="H154" s="153" t="s">
        <v>1</v>
      </c>
      <c r="I154" s="153"/>
      <c r="J154" s="153"/>
      <c r="K154" s="153"/>
      <c r="L154" s="153"/>
      <c r="M154" s="153"/>
      <c r="N154" s="153"/>
    </row>
    <row r="155" spans="2:14" ht="15.75">
      <c r="B155" s="4"/>
      <c r="C155" s="5" t="s">
        <v>2</v>
      </c>
      <c r="D155" s="6"/>
      <c r="E155" s="7"/>
      <c r="F155" s="154" t="s">
        <v>3</v>
      </c>
      <c r="G155" s="154"/>
      <c r="H155" s="155" t="s">
        <v>4</v>
      </c>
      <c r="I155" s="155"/>
      <c r="J155" s="155"/>
      <c r="K155" s="155"/>
      <c r="L155" s="155"/>
      <c r="M155" s="155"/>
      <c r="N155" s="155"/>
    </row>
    <row r="156" spans="2:14" ht="15.75">
      <c r="B156" s="8"/>
      <c r="C156" s="9"/>
      <c r="D156" s="7"/>
      <c r="E156" s="7"/>
      <c r="F156" s="156" t="s">
        <v>5</v>
      </c>
      <c r="G156" s="156"/>
      <c r="H156" s="157" t="s">
        <v>6</v>
      </c>
      <c r="I156" s="157"/>
      <c r="J156" s="157"/>
      <c r="K156" s="157"/>
      <c r="L156" s="157"/>
      <c r="M156" s="157"/>
      <c r="N156" s="157"/>
    </row>
    <row r="157" spans="2:14" ht="20.25">
      <c r="B157" s="10"/>
      <c r="C157" s="11" t="s">
        <v>7</v>
      </c>
      <c r="D157" s="12"/>
      <c r="E157" s="7"/>
      <c r="F157" s="158" t="s">
        <v>8</v>
      </c>
      <c r="G157" s="158"/>
      <c r="H157" s="159">
        <v>45367</v>
      </c>
      <c r="I157" s="159"/>
      <c r="J157" s="159"/>
      <c r="K157" s="13" t="s">
        <v>9</v>
      </c>
      <c r="L157" s="160"/>
      <c r="M157" s="160"/>
      <c r="N157" s="160"/>
    </row>
    <row r="158" spans="2:14" ht="15.75">
      <c r="B158" s="14"/>
      <c r="C158" s="15"/>
      <c r="D158" s="7"/>
      <c r="E158" s="7"/>
      <c r="F158" s="16"/>
      <c r="G158" s="15"/>
      <c r="H158" s="15"/>
      <c r="I158" s="17"/>
      <c r="J158" s="18"/>
      <c r="K158" s="19"/>
      <c r="L158" s="19"/>
      <c r="M158" s="19"/>
      <c r="N158" s="20"/>
    </row>
    <row r="159" spans="2:14" ht="15.75">
      <c r="B159" s="21" t="s">
        <v>10</v>
      </c>
      <c r="C159" s="161" t="s">
        <v>44</v>
      </c>
      <c r="D159" s="161"/>
      <c r="E159" s="22"/>
      <c r="F159" s="23" t="s">
        <v>12</v>
      </c>
      <c r="G159" s="162" t="s">
        <v>58</v>
      </c>
      <c r="H159" s="162"/>
      <c r="I159" s="162"/>
      <c r="J159" s="162"/>
      <c r="K159" s="162"/>
      <c r="L159" s="162"/>
      <c r="M159" s="162"/>
      <c r="N159" s="162"/>
    </row>
    <row r="160" spans="2:14" ht="15">
      <c r="B160" s="24" t="s">
        <v>14</v>
      </c>
      <c r="C160" s="163" t="s">
        <v>48</v>
      </c>
      <c r="D160" s="163"/>
      <c r="E160" s="25"/>
      <c r="F160" s="26" t="s">
        <v>16</v>
      </c>
      <c r="G160" s="164" t="s">
        <v>60</v>
      </c>
      <c r="H160" s="164"/>
      <c r="I160" s="164"/>
      <c r="J160" s="164"/>
      <c r="K160" s="164"/>
      <c r="L160" s="164"/>
      <c r="M160" s="164"/>
      <c r="N160" s="164"/>
    </row>
    <row r="161" spans="2:14" ht="15">
      <c r="B161" s="27" t="s">
        <v>18</v>
      </c>
      <c r="C161" s="165" t="s">
        <v>50</v>
      </c>
      <c r="D161" s="165"/>
      <c r="E161" s="25"/>
      <c r="F161" s="28" t="s">
        <v>20</v>
      </c>
      <c r="G161" s="166" t="s">
        <v>62</v>
      </c>
      <c r="H161" s="166"/>
      <c r="I161" s="166"/>
      <c r="J161" s="166"/>
      <c r="K161" s="166"/>
      <c r="L161" s="166"/>
      <c r="M161" s="166"/>
      <c r="N161" s="166"/>
    </row>
    <row r="162" spans="2:14" ht="15">
      <c r="B162" s="27" t="s">
        <v>22</v>
      </c>
      <c r="C162" s="165" t="s">
        <v>46</v>
      </c>
      <c r="D162" s="165"/>
      <c r="E162" s="25"/>
      <c r="F162" s="29" t="s">
        <v>24</v>
      </c>
      <c r="G162" s="166" t="s">
        <v>67</v>
      </c>
      <c r="H162" s="166"/>
      <c r="I162" s="166"/>
      <c r="J162" s="166"/>
      <c r="K162" s="166"/>
      <c r="L162" s="166"/>
      <c r="M162" s="166"/>
      <c r="N162" s="166"/>
    </row>
    <row r="163" spans="2:14" ht="15.75">
      <c r="B163" s="30"/>
      <c r="C163" s="7"/>
      <c r="D163" s="7"/>
      <c r="E163" s="7"/>
      <c r="F163" s="16"/>
      <c r="G163" s="31"/>
      <c r="H163" s="31"/>
      <c r="I163" s="31"/>
      <c r="J163" s="7"/>
      <c r="K163" s="7"/>
      <c r="L163" s="7"/>
      <c r="M163" s="32"/>
      <c r="N163" s="33"/>
    </row>
    <row r="164" spans="2:15" ht="15.75">
      <c r="B164" s="34" t="s">
        <v>26</v>
      </c>
      <c r="C164" s="7"/>
      <c r="D164" s="7"/>
      <c r="E164" s="7"/>
      <c r="F164" s="35">
        <v>1</v>
      </c>
      <c r="G164" s="35">
        <v>2</v>
      </c>
      <c r="H164" s="35">
        <v>3</v>
      </c>
      <c r="I164" s="35">
        <v>4</v>
      </c>
      <c r="J164" s="35">
        <v>5</v>
      </c>
      <c r="K164" s="167" t="s">
        <v>27</v>
      </c>
      <c r="L164" s="167"/>
      <c r="M164" s="35" t="s">
        <v>28</v>
      </c>
      <c r="N164" s="36" t="s">
        <v>29</v>
      </c>
      <c r="O164" s="37"/>
    </row>
    <row r="165" spans="2:14" ht="15">
      <c r="B165" s="38" t="s">
        <v>30</v>
      </c>
      <c r="C165" s="39" t="str">
        <f>IF(C160&gt;"",C160,"")</f>
        <v>Elmeri Räsänen</v>
      </c>
      <c r="D165" s="39" t="str">
        <f>IF(G160&gt;"",G160,"")</f>
        <v>Oiva Kiviluoto</v>
      </c>
      <c r="E165" s="40"/>
      <c r="F165" s="41">
        <v>6</v>
      </c>
      <c r="G165" s="41">
        <v>5</v>
      </c>
      <c r="H165" s="41">
        <v>7</v>
      </c>
      <c r="I165" s="41"/>
      <c r="J165" s="41"/>
      <c r="K165" s="42">
        <f>IF(ISBLANK(F165),"",COUNTIF(F165:J165,"&gt;=0"))</f>
        <v>3</v>
      </c>
      <c r="L165" s="43">
        <f>IF(ISBLANK(F165),"",(IF(LEFT(F165,1)="-",1,0)+IF(LEFT(G165,1)="-",1,0)+IF(LEFT(H165,1)="-",1,0)+IF(LEFT(I165,1)="-",1,0)+IF(LEFT(J165,1)="-",1,0)))</f>
        <v>0</v>
      </c>
      <c r="M165" s="44">
        <f aca="true" t="shared" si="6" ref="M165:N169">IF(K165=3,1,"")</f>
        <v>1</v>
      </c>
      <c r="N165" s="44">
        <f t="shared" si="6"/>
      </c>
    </row>
    <row r="166" spans="2:14" ht="15">
      <c r="B166" s="38" t="s">
        <v>31</v>
      </c>
      <c r="C166" s="39" t="str">
        <f>IF(C161&gt;"",C161,"")</f>
        <v>Konsta Leppänen</v>
      </c>
      <c r="D166" s="39" t="str">
        <f>IF(G161&gt;"",G161,"")</f>
        <v>Lenni Valtola</v>
      </c>
      <c r="E166" s="40"/>
      <c r="F166" s="41">
        <v>8</v>
      </c>
      <c r="G166" s="41">
        <v>4</v>
      </c>
      <c r="H166" s="41">
        <v>2</v>
      </c>
      <c r="I166" s="41"/>
      <c r="J166" s="41"/>
      <c r="K166" s="42">
        <f>IF(ISBLANK(F166),"",COUNTIF(F166:J166,"&gt;=0"))</f>
        <v>3</v>
      </c>
      <c r="L166" s="43">
        <f>IF(ISBLANK(F166),"",(IF(LEFT(F166,1)="-",1,0)+IF(LEFT(G166,1)="-",1,0)+IF(LEFT(H166,1)="-",1,0)+IF(LEFT(I166,1)="-",1,0)+IF(LEFT(J166,1)="-",1,0)))</f>
        <v>0</v>
      </c>
      <c r="M166" s="44">
        <f t="shared" si="6"/>
        <v>1</v>
      </c>
      <c r="N166" s="44">
        <f t="shared" si="6"/>
      </c>
    </row>
    <row r="167" spans="2:14" ht="15">
      <c r="B167" s="38" t="s">
        <v>32</v>
      </c>
      <c r="C167" s="39" t="str">
        <f>IF(C162&gt;"",C162,"")</f>
        <v>Niko Hämäläinen</v>
      </c>
      <c r="D167" s="39" t="str">
        <f>IF(G162&gt;"",G162,"")</f>
        <v>Leevi Valtola</v>
      </c>
      <c r="E167" s="40"/>
      <c r="F167" s="41">
        <v>1</v>
      </c>
      <c r="G167" s="41">
        <v>2</v>
      </c>
      <c r="H167" s="41">
        <v>9</v>
      </c>
      <c r="I167" s="41"/>
      <c r="J167" s="41"/>
      <c r="K167" s="42">
        <f>IF(ISBLANK(F167),"",COUNTIF(F167:J167,"&gt;=0"))</f>
        <v>3</v>
      </c>
      <c r="L167" s="43">
        <f>IF(ISBLANK(F167),"",(IF(LEFT(F167,1)="-",1,0)+IF(LEFT(G167,1)="-",1,0)+IF(LEFT(H167,1)="-",1,0)+IF(LEFT(I167,1)="-",1,0)+IF(LEFT(J167,1)="-",1,0)))</f>
        <v>0</v>
      </c>
      <c r="M167" s="44">
        <f t="shared" si="6"/>
        <v>1</v>
      </c>
      <c r="N167" s="44">
        <f t="shared" si="6"/>
      </c>
    </row>
    <row r="168" spans="2:14" ht="15">
      <c r="B168" s="38" t="s">
        <v>33</v>
      </c>
      <c r="C168" s="39" t="str">
        <f>IF(C160&gt;"",C160,"")</f>
        <v>Elmeri Räsänen</v>
      </c>
      <c r="D168" s="39" t="str">
        <f>IF(G161&gt;"",G161,"")</f>
        <v>Lenni Valtola</v>
      </c>
      <c r="E168" s="40"/>
      <c r="F168" s="41"/>
      <c r="G168" s="41"/>
      <c r="H168" s="41"/>
      <c r="I168" s="41"/>
      <c r="J168" s="41"/>
      <c r="K168" s="42">
        <f>IF(ISBLANK(F168),"",COUNTIF(F168:J168,"&gt;=0"))</f>
      </c>
      <c r="L168" s="43">
        <f>IF(ISBLANK(F168),"",(IF(LEFT(F168,1)="-",1,0)+IF(LEFT(G168,1)="-",1,0)+IF(LEFT(H168,1)="-",1,0)+IF(LEFT(I168,1)="-",1,0)+IF(LEFT(J168,1)="-",1,0)))</f>
      </c>
      <c r="M168" s="44">
        <f t="shared" si="6"/>
      </c>
      <c r="N168" s="44">
        <f t="shared" si="6"/>
      </c>
    </row>
    <row r="169" spans="2:14" ht="15">
      <c r="B169" s="38" t="s">
        <v>34</v>
      </c>
      <c r="C169" s="39" t="str">
        <f>IF(C161&gt;"",C161,"")</f>
        <v>Konsta Leppänen</v>
      </c>
      <c r="D169" s="39" t="str">
        <f>IF(G160&gt;"",G160,"")</f>
        <v>Oiva Kiviluoto</v>
      </c>
      <c r="E169" s="40"/>
      <c r="F169" s="41"/>
      <c r="G169" s="41"/>
      <c r="H169" s="41"/>
      <c r="I169" s="41"/>
      <c r="J169" s="41"/>
      <c r="K169" s="42">
        <f>IF(ISBLANK(F169),"",COUNTIF(F169:J169,"&gt;=0"))</f>
      </c>
      <c r="L169" s="43">
        <f>IF(ISBLANK(F169),"",(IF(LEFT(F169,1)="-",1,0)+IF(LEFT(G169,1)="-",1,0)+IF(LEFT(H169,1)="-",1,0)+IF(LEFT(I169,1)="-",1,0)+IF(LEFT(J169,1)="-",1,0)))</f>
      </c>
      <c r="M169" s="44">
        <f t="shared" si="6"/>
      </c>
      <c r="N169" s="44">
        <f t="shared" si="6"/>
      </c>
    </row>
    <row r="170" spans="2:14" ht="15.75">
      <c r="B170" s="30"/>
      <c r="C170" s="7"/>
      <c r="D170" s="7"/>
      <c r="E170" s="7"/>
      <c r="F170" s="7"/>
      <c r="G170" s="7"/>
      <c r="H170" s="7"/>
      <c r="I170" s="168" t="s">
        <v>35</v>
      </c>
      <c r="J170" s="168"/>
      <c r="K170" s="45">
        <f>SUM(K165:K169)</f>
        <v>9</v>
      </c>
      <c r="L170" s="45">
        <f>SUM(L165:L169)</f>
        <v>0</v>
      </c>
      <c r="M170" s="45">
        <f>SUM(M165:M169)</f>
        <v>3</v>
      </c>
      <c r="N170" s="45">
        <f>SUM(N165:N169)</f>
        <v>0</v>
      </c>
    </row>
    <row r="171" spans="2:14" ht="15.75">
      <c r="B171" s="46" t="s">
        <v>36</v>
      </c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47"/>
    </row>
    <row r="172" spans="2:14" ht="15.75">
      <c r="B172" s="48" t="s">
        <v>37</v>
      </c>
      <c r="C172" s="49"/>
      <c r="D172" s="49" t="s">
        <v>38</v>
      </c>
      <c r="E172" s="50"/>
      <c r="F172" s="49"/>
      <c r="G172" s="49" t="s">
        <v>39</v>
      </c>
      <c r="H172" s="50"/>
      <c r="I172" s="49"/>
      <c r="J172" s="51" t="s">
        <v>40</v>
      </c>
      <c r="K172" s="12"/>
      <c r="L172" s="7"/>
      <c r="M172" s="7"/>
      <c r="N172" s="47"/>
    </row>
    <row r="173" spans="2:14" ht="18">
      <c r="B173" s="30"/>
      <c r="C173" s="7"/>
      <c r="D173" s="7"/>
      <c r="E173" s="7"/>
      <c r="F173" s="7"/>
      <c r="G173" s="7"/>
      <c r="H173" s="7"/>
      <c r="I173" s="7"/>
      <c r="J173" s="169" t="str">
        <f>IF(M170=3,C159,IF(N170=3,G159,""))</f>
        <v>KuPTS</v>
      </c>
      <c r="K173" s="169"/>
      <c r="L173" s="169"/>
      <c r="M173" s="169"/>
      <c r="N173" s="169"/>
    </row>
    <row r="174" spans="2:14" ht="18">
      <c r="B174" s="52"/>
      <c r="C174" s="53"/>
      <c r="D174" s="53"/>
      <c r="E174" s="53"/>
      <c r="F174" s="53"/>
      <c r="G174" s="53"/>
      <c r="H174" s="53"/>
      <c r="I174" s="53"/>
      <c r="J174" s="54"/>
      <c r="K174" s="54"/>
      <c r="L174" s="54"/>
      <c r="M174" s="54"/>
      <c r="N174" s="55"/>
    </row>
    <row r="175" ht="15">
      <c r="B175" s="37" t="s">
        <v>41</v>
      </c>
    </row>
    <row r="176" ht="15">
      <c r="B176" t="s">
        <v>42</v>
      </c>
    </row>
    <row r="177" ht="15">
      <c r="B177" t="s">
        <v>43</v>
      </c>
    </row>
    <row r="179" spans="2:14" ht="15.75">
      <c r="B179" s="1"/>
      <c r="C179" s="2"/>
      <c r="D179" s="3"/>
      <c r="E179" s="3"/>
      <c r="F179" s="152" t="s">
        <v>0</v>
      </c>
      <c r="G179" s="152"/>
      <c r="H179" s="153" t="s">
        <v>1</v>
      </c>
      <c r="I179" s="153"/>
      <c r="J179" s="153"/>
      <c r="K179" s="153"/>
      <c r="L179" s="153"/>
      <c r="M179" s="153"/>
      <c r="N179" s="153"/>
    </row>
    <row r="180" spans="2:14" ht="15.75">
      <c r="B180" s="4"/>
      <c r="C180" s="5" t="s">
        <v>2</v>
      </c>
      <c r="D180" s="6"/>
      <c r="E180" s="7"/>
      <c r="F180" s="154" t="s">
        <v>3</v>
      </c>
      <c r="G180" s="154"/>
      <c r="H180" s="155" t="s">
        <v>4</v>
      </c>
      <c r="I180" s="155"/>
      <c r="J180" s="155"/>
      <c r="K180" s="155"/>
      <c r="L180" s="155"/>
      <c r="M180" s="155"/>
      <c r="N180" s="155"/>
    </row>
    <row r="181" spans="2:14" ht="15.75">
      <c r="B181" s="8"/>
      <c r="C181" s="9"/>
      <c r="D181" s="7"/>
      <c r="E181" s="7"/>
      <c r="F181" s="156" t="s">
        <v>5</v>
      </c>
      <c r="G181" s="156"/>
      <c r="H181" s="157" t="s">
        <v>6</v>
      </c>
      <c r="I181" s="157"/>
      <c r="J181" s="157"/>
      <c r="K181" s="157"/>
      <c r="L181" s="157"/>
      <c r="M181" s="157"/>
      <c r="N181" s="157"/>
    </row>
    <row r="182" spans="2:14" ht="20.25">
      <c r="B182" s="10"/>
      <c r="C182" s="11" t="s">
        <v>7</v>
      </c>
      <c r="D182" s="12"/>
      <c r="E182" s="7"/>
      <c r="F182" s="158" t="s">
        <v>8</v>
      </c>
      <c r="G182" s="158"/>
      <c r="H182" s="159">
        <v>45367</v>
      </c>
      <c r="I182" s="159"/>
      <c r="J182" s="159"/>
      <c r="K182" s="13" t="s">
        <v>9</v>
      </c>
      <c r="L182" s="160"/>
      <c r="M182" s="160"/>
      <c r="N182" s="160"/>
    </row>
    <row r="183" spans="2:14" ht="15.75">
      <c r="B183" s="14"/>
      <c r="C183" s="15"/>
      <c r="D183" s="7"/>
      <c r="E183" s="7"/>
      <c r="F183" s="16"/>
      <c r="G183" s="15"/>
      <c r="H183" s="15"/>
      <c r="I183" s="17"/>
      <c r="J183" s="18"/>
      <c r="K183" s="19"/>
      <c r="L183" s="19"/>
      <c r="M183" s="19"/>
      <c r="N183" s="20"/>
    </row>
    <row r="184" spans="2:14" ht="15.75">
      <c r="B184" s="21" t="s">
        <v>10</v>
      </c>
      <c r="C184" s="161" t="s">
        <v>57</v>
      </c>
      <c r="D184" s="161"/>
      <c r="E184" s="22"/>
      <c r="F184" s="23" t="s">
        <v>12</v>
      </c>
      <c r="G184" s="162" t="s">
        <v>45</v>
      </c>
      <c r="H184" s="162"/>
      <c r="I184" s="162"/>
      <c r="J184" s="162"/>
      <c r="K184" s="162"/>
      <c r="L184" s="162"/>
      <c r="M184" s="162"/>
      <c r="N184" s="162"/>
    </row>
    <row r="185" spans="2:14" ht="15">
      <c r="B185" s="24" t="s">
        <v>14</v>
      </c>
      <c r="C185" s="163" t="s">
        <v>59</v>
      </c>
      <c r="D185" s="163"/>
      <c r="E185" s="25"/>
      <c r="F185" s="26" t="s">
        <v>16</v>
      </c>
      <c r="G185" s="164" t="s">
        <v>47</v>
      </c>
      <c r="H185" s="164"/>
      <c r="I185" s="164"/>
      <c r="J185" s="164"/>
      <c r="K185" s="164"/>
      <c r="L185" s="164"/>
      <c r="M185" s="164"/>
      <c r="N185" s="164"/>
    </row>
    <row r="186" spans="2:14" ht="15">
      <c r="B186" s="27" t="s">
        <v>18</v>
      </c>
      <c r="C186" s="165" t="s">
        <v>61</v>
      </c>
      <c r="D186" s="165"/>
      <c r="E186" s="25"/>
      <c r="F186" s="28" t="s">
        <v>20</v>
      </c>
      <c r="G186" s="166" t="s">
        <v>49</v>
      </c>
      <c r="H186" s="166"/>
      <c r="I186" s="166"/>
      <c r="J186" s="166"/>
      <c r="K186" s="166"/>
      <c r="L186" s="166"/>
      <c r="M186" s="166"/>
      <c r="N186" s="166"/>
    </row>
    <row r="187" spans="2:14" ht="15">
      <c r="B187" s="27" t="s">
        <v>22</v>
      </c>
      <c r="C187" s="165" t="s">
        <v>63</v>
      </c>
      <c r="D187" s="165"/>
      <c r="E187" s="25"/>
      <c r="F187" s="29" t="s">
        <v>24</v>
      </c>
      <c r="G187" s="166" t="s">
        <v>68</v>
      </c>
      <c r="H187" s="166"/>
      <c r="I187" s="166"/>
      <c r="J187" s="166"/>
      <c r="K187" s="166"/>
      <c r="L187" s="166"/>
      <c r="M187" s="166"/>
      <c r="N187" s="166"/>
    </row>
    <row r="188" spans="2:14" ht="15.75">
      <c r="B188" s="30"/>
      <c r="C188" s="7"/>
      <c r="D188" s="7"/>
      <c r="E188" s="7"/>
      <c r="F188" s="16"/>
      <c r="G188" s="31"/>
      <c r="H188" s="31"/>
      <c r="I188" s="31"/>
      <c r="J188" s="7"/>
      <c r="K188" s="7"/>
      <c r="L188" s="7"/>
      <c r="M188" s="32"/>
      <c r="N188" s="33"/>
    </row>
    <row r="189" spans="2:15" ht="15.75">
      <c r="B189" s="34" t="s">
        <v>26</v>
      </c>
      <c r="C189" s="7"/>
      <c r="D189" s="7"/>
      <c r="E189" s="7"/>
      <c r="F189" s="35">
        <v>1</v>
      </c>
      <c r="G189" s="35">
        <v>2</v>
      </c>
      <c r="H189" s="35">
        <v>3</v>
      </c>
      <c r="I189" s="35">
        <v>4</v>
      </c>
      <c r="J189" s="35">
        <v>5</v>
      </c>
      <c r="K189" s="167" t="s">
        <v>27</v>
      </c>
      <c r="L189" s="167"/>
      <c r="M189" s="35" t="s">
        <v>28</v>
      </c>
      <c r="N189" s="36" t="s">
        <v>29</v>
      </c>
      <c r="O189" s="37"/>
    </row>
    <row r="190" spans="2:14" ht="15">
      <c r="B190" s="38" t="s">
        <v>30</v>
      </c>
      <c r="C190" s="39" t="str">
        <f>IF(C185&gt;"",C185,"")</f>
        <v>Jasper Haapala</v>
      </c>
      <c r="D190" s="39" t="str">
        <f>IF(G185&gt;"",G185,"")</f>
        <v>Luca Solapuro</v>
      </c>
      <c r="E190" s="40"/>
      <c r="F190" s="41">
        <v>9</v>
      </c>
      <c r="G190" s="41">
        <v>-6</v>
      </c>
      <c r="H190" s="41">
        <v>10</v>
      </c>
      <c r="I190" s="41">
        <v>-10</v>
      </c>
      <c r="J190" s="41">
        <v>4</v>
      </c>
      <c r="K190" s="42">
        <f>IF(ISBLANK(F190),"",COUNTIF(F190:J190,"&gt;=0"))</f>
        <v>3</v>
      </c>
      <c r="L190" s="43">
        <f>IF(ISBLANK(F190),"",(IF(LEFT(F190,1)="-",1,0)+IF(LEFT(G190,1)="-",1,0)+IF(LEFT(H190,1)="-",1,0)+IF(LEFT(I190,1)="-",1,0)+IF(LEFT(J190,1)="-",1,0)))</f>
        <v>2</v>
      </c>
      <c r="M190" s="44">
        <f aca="true" t="shared" si="7" ref="M190:N194">IF(K190=3,1,"")</f>
        <v>1</v>
      </c>
      <c r="N190" s="44">
        <f t="shared" si="7"/>
      </c>
    </row>
    <row r="191" spans="2:14" ht="15">
      <c r="B191" s="38" t="s">
        <v>31</v>
      </c>
      <c r="C191" s="39" t="str">
        <f>IF(C186&gt;"",C186,"")</f>
        <v>Väinö Saarela</v>
      </c>
      <c r="D191" s="39" t="str">
        <f>IF(G186&gt;"",G186,"")</f>
        <v>Linus Lundström</v>
      </c>
      <c r="E191" s="40"/>
      <c r="F191" s="41">
        <v>7</v>
      </c>
      <c r="G191" s="41">
        <v>6</v>
      </c>
      <c r="H191" s="41">
        <v>7</v>
      </c>
      <c r="I191" s="41"/>
      <c r="J191" s="41"/>
      <c r="K191" s="42">
        <f>IF(ISBLANK(F191),"",COUNTIF(F191:J191,"&gt;=0"))</f>
        <v>3</v>
      </c>
      <c r="L191" s="43">
        <f>IF(ISBLANK(F191),"",(IF(LEFT(F191,1)="-",1,0)+IF(LEFT(G191,1)="-",1,0)+IF(LEFT(H191,1)="-",1,0)+IF(LEFT(I191,1)="-",1,0)+IF(LEFT(J191,1)="-",1,0)))</f>
        <v>0</v>
      </c>
      <c r="M191" s="44">
        <f t="shared" si="7"/>
        <v>1</v>
      </c>
      <c r="N191" s="44">
        <f t="shared" si="7"/>
      </c>
    </row>
    <row r="192" spans="2:14" ht="15">
      <c r="B192" s="38" t="s">
        <v>32</v>
      </c>
      <c r="C192" s="39" t="str">
        <f>IF(C187&gt;"",C187,"")</f>
        <v>Lukas Saukko</v>
      </c>
      <c r="D192" s="39" t="str">
        <f>IF(G187&gt;"",G187,"")</f>
        <v>Magnus Jackson</v>
      </c>
      <c r="E192" s="40"/>
      <c r="F192" s="41">
        <v>9</v>
      </c>
      <c r="G192" s="41">
        <v>8</v>
      </c>
      <c r="H192" s="41">
        <v>7</v>
      </c>
      <c r="I192" s="41"/>
      <c r="J192" s="41"/>
      <c r="K192" s="42">
        <f>IF(ISBLANK(F192),"",COUNTIF(F192:J192,"&gt;=0"))</f>
        <v>3</v>
      </c>
      <c r="L192" s="43">
        <f>IF(ISBLANK(F192),"",(IF(LEFT(F192,1)="-",1,0)+IF(LEFT(G192,1)="-",1,0)+IF(LEFT(H192,1)="-",1,0)+IF(LEFT(I192,1)="-",1,0)+IF(LEFT(J192,1)="-",1,0)))</f>
        <v>0</v>
      </c>
      <c r="M192" s="44">
        <f t="shared" si="7"/>
        <v>1</v>
      </c>
      <c r="N192" s="44">
        <f t="shared" si="7"/>
      </c>
    </row>
    <row r="193" spans="2:14" ht="15">
      <c r="B193" s="38" t="s">
        <v>33</v>
      </c>
      <c r="C193" s="39" t="str">
        <f>IF(C185&gt;"",C185,"")</f>
        <v>Jasper Haapala</v>
      </c>
      <c r="D193" s="39" t="str">
        <f>IF(G186&gt;"",G186,"")</f>
        <v>Linus Lundström</v>
      </c>
      <c r="E193" s="40"/>
      <c r="F193" s="41"/>
      <c r="G193" s="41"/>
      <c r="H193" s="41"/>
      <c r="I193" s="41"/>
      <c r="J193" s="41"/>
      <c r="K193" s="42">
        <f>IF(ISBLANK(F193),"",COUNTIF(F193:J193,"&gt;=0"))</f>
      </c>
      <c r="L193" s="43">
        <f>IF(ISBLANK(F193),"",(IF(LEFT(F193,1)="-",1,0)+IF(LEFT(G193,1)="-",1,0)+IF(LEFT(H193,1)="-",1,0)+IF(LEFT(I193,1)="-",1,0)+IF(LEFT(J193,1)="-",1,0)))</f>
      </c>
      <c r="M193" s="44">
        <f t="shared" si="7"/>
      </c>
      <c r="N193" s="44">
        <f t="shared" si="7"/>
      </c>
    </row>
    <row r="194" spans="2:14" ht="15">
      <c r="B194" s="38" t="s">
        <v>34</v>
      </c>
      <c r="C194" s="39" t="str">
        <f>IF(C186&gt;"",C186,"")</f>
        <v>Väinö Saarela</v>
      </c>
      <c r="D194" s="39" t="str">
        <f>IF(G185&gt;"",G185,"")</f>
        <v>Luca Solapuro</v>
      </c>
      <c r="E194" s="40"/>
      <c r="F194" s="41"/>
      <c r="G194" s="41"/>
      <c r="H194" s="41"/>
      <c r="I194" s="41"/>
      <c r="J194" s="41"/>
      <c r="K194" s="42">
        <f>IF(ISBLANK(F194),"",COUNTIF(F194:J194,"&gt;=0"))</f>
      </c>
      <c r="L194" s="43">
        <f>IF(ISBLANK(F194),"",(IF(LEFT(F194,1)="-",1,0)+IF(LEFT(G194,1)="-",1,0)+IF(LEFT(H194,1)="-",1,0)+IF(LEFT(I194,1)="-",1,0)+IF(LEFT(J194,1)="-",1,0)))</f>
      </c>
      <c r="M194" s="44">
        <f t="shared" si="7"/>
      </c>
      <c r="N194" s="44">
        <f t="shared" si="7"/>
      </c>
    </row>
    <row r="195" spans="2:14" ht="15.75">
      <c r="B195" s="30"/>
      <c r="C195" s="7"/>
      <c r="D195" s="7"/>
      <c r="E195" s="7"/>
      <c r="F195" s="7"/>
      <c r="G195" s="7"/>
      <c r="H195" s="7"/>
      <c r="I195" s="168" t="s">
        <v>35</v>
      </c>
      <c r="J195" s="168"/>
      <c r="K195" s="45">
        <f>SUM(K190:K194)</f>
        <v>9</v>
      </c>
      <c r="L195" s="45">
        <f>SUM(L190:L194)</f>
        <v>2</v>
      </c>
      <c r="M195" s="45">
        <f>SUM(M190:M194)</f>
        <v>3</v>
      </c>
      <c r="N195" s="45">
        <f>SUM(N190:N194)</f>
        <v>0</v>
      </c>
    </row>
    <row r="196" spans="2:14" ht="15.75">
      <c r="B196" s="46" t="s">
        <v>36</v>
      </c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47"/>
    </row>
    <row r="197" spans="2:14" ht="15.75">
      <c r="B197" s="48" t="s">
        <v>37</v>
      </c>
      <c r="C197" s="49"/>
      <c r="D197" s="49" t="s">
        <v>38</v>
      </c>
      <c r="E197" s="50"/>
      <c r="F197" s="49"/>
      <c r="G197" s="49" t="s">
        <v>39</v>
      </c>
      <c r="H197" s="50"/>
      <c r="I197" s="49"/>
      <c r="J197" s="51" t="s">
        <v>40</v>
      </c>
      <c r="K197" s="12"/>
      <c r="L197" s="7"/>
      <c r="M197" s="7"/>
      <c r="N197" s="47"/>
    </row>
    <row r="198" spans="2:14" ht="18">
      <c r="B198" s="30"/>
      <c r="C198" s="7"/>
      <c r="D198" s="7"/>
      <c r="E198" s="7"/>
      <c r="F198" s="7"/>
      <c r="G198" s="7"/>
      <c r="H198" s="7"/>
      <c r="I198" s="7"/>
      <c r="J198" s="169" t="str">
        <f>IF(M195=3,C184,IF(N195=3,G184,""))</f>
        <v>TuPy</v>
      </c>
      <c r="K198" s="169"/>
      <c r="L198" s="169"/>
      <c r="M198" s="169"/>
      <c r="N198" s="169"/>
    </row>
    <row r="199" spans="2:14" ht="18">
      <c r="B199" s="52"/>
      <c r="C199" s="53"/>
      <c r="D199" s="53"/>
      <c r="E199" s="53"/>
      <c r="F199" s="53"/>
      <c r="G199" s="53"/>
      <c r="H199" s="53"/>
      <c r="I199" s="53"/>
      <c r="J199" s="54"/>
      <c r="K199" s="54"/>
      <c r="L199" s="54"/>
      <c r="M199" s="54"/>
      <c r="N199" s="55"/>
    </row>
    <row r="200" ht="15">
      <c r="B200" s="37" t="s">
        <v>41</v>
      </c>
    </row>
    <row r="201" ht="15">
      <c r="B201" t="s">
        <v>42</v>
      </c>
    </row>
    <row r="202" ht="15">
      <c r="B202" t="s">
        <v>43</v>
      </c>
    </row>
    <row r="204" spans="2:14" ht="15.75">
      <c r="B204" s="1"/>
      <c r="C204" s="2"/>
      <c r="D204" s="3"/>
      <c r="E204" s="3"/>
      <c r="F204" s="152" t="s">
        <v>0</v>
      </c>
      <c r="G204" s="152"/>
      <c r="H204" s="153" t="s">
        <v>1</v>
      </c>
      <c r="I204" s="153"/>
      <c r="J204" s="153"/>
      <c r="K204" s="153"/>
      <c r="L204" s="153"/>
      <c r="M204" s="153"/>
      <c r="N204" s="153"/>
    </row>
    <row r="205" spans="2:14" ht="15.75">
      <c r="B205" s="4"/>
      <c r="C205" s="5" t="s">
        <v>2</v>
      </c>
      <c r="D205" s="6"/>
      <c r="E205" s="7"/>
      <c r="F205" s="154" t="s">
        <v>3</v>
      </c>
      <c r="G205" s="154"/>
      <c r="H205" s="155" t="s">
        <v>4</v>
      </c>
      <c r="I205" s="155"/>
      <c r="J205" s="155"/>
      <c r="K205" s="155"/>
      <c r="L205" s="155"/>
      <c r="M205" s="155"/>
      <c r="N205" s="155"/>
    </row>
    <row r="206" spans="2:14" ht="15.75">
      <c r="B206" s="8"/>
      <c r="C206" s="9"/>
      <c r="D206" s="7"/>
      <c r="E206" s="7"/>
      <c r="F206" s="156" t="s">
        <v>5</v>
      </c>
      <c r="G206" s="156"/>
      <c r="H206" s="157" t="s">
        <v>6</v>
      </c>
      <c r="I206" s="157"/>
      <c r="J206" s="157"/>
      <c r="K206" s="157"/>
      <c r="L206" s="157"/>
      <c r="M206" s="157"/>
      <c r="N206" s="157"/>
    </row>
    <row r="207" spans="2:14" ht="20.25">
      <c r="B207" s="10"/>
      <c r="C207" s="11" t="s">
        <v>7</v>
      </c>
      <c r="D207" s="12"/>
      <c r="E207" s="7"/>
      <c r="F207" s="158" t="s">
        <v>8</v>
      </c>
      <c r="G207" s="158"/>
      <c r="H207" s="159">
        <v>45367</v>
      </c>
      <c r="I207" s="159"/>
      <c r="J207" s="159"/>
      <c r="K207" s="13" t="s">
        <v>9</v>
      </c>
      <c r="L207" s="160"/>
      <c r="M207" s="160"/>
      <c r="N207" s="160"/>
    </row>
    <row r="208" spans="2:14" ht="15.75">
      <c r="B208" s="14"/>
      <c r="C208" s="15"/>
      <c r="D208" s="7"/>
      <c r="E208" s="7"/>
      <c r="F208" s="16"/>
      <c r="G208" s="15"/>
      <c r="H208" s="15"/>
      <c r="I208" s="17"/>
      <c r="J208" s="18"/>
      <c r="K208" s="19"/>
      <c r="L208" s="19"/>
      <c r="M208" s="19"/>
      <c r="N208" s="20"/>
    </row>
    <row r="209" spans="2:14" ht="15.75">
      <c r="B209" s="21" t="s">
        <v>10</v>
      </c>
      <c r="C209" s="161" t="s">
        <v>13</v>
      </c>
      <c r="D209" s="161"/>
      <c r="E209" s="22"/>
      <c r="F209" s="23" t="s">
        <v>12</v>
      </c>
      <c r="G209" s="162" t="s">
        <v>53</v>
      </c>
      <c r="H209" s="162"/>
      <c r="I209" s="162"/>
      <c r="J209" s="162"/>
      <c r="K209" s="162"/>
      <c r="L209" s="162"/>
      <c r="M209" s="162"/>
      <c r="N209" s="162"/>
    </row>
    <row r="210" spans="2:14" ht="15">
      <c r="B210" s="24" t="s">
        <v>14</v>
      </c>
      <c r="C210" s="163" t="s">
        <v>17</v>
      </c>
      <c r="D210" s="163"/>
      <c r="E210" s="25"/>
      <c r="F210" s="26" t="s">
        <v>16</v>
      </c>
      <c r="G210" s="164" t="s">
        <v>55</v>
      </c>
      <c r="H210" s="164"/>
      <c r="I210" s="164"/>
      <c r="J210" s="164"/>
      <c r="K210" s="164"/>
      <c r="L210" s="164"/>
      <c r="M210" s="164"/>
      <c r="N210" s="164"/>
    </row>
    <row r="211" spans="2:14" ht="15">
      <c r="B211" s="27" t="s">
        <v>18</v>
      </c>
      <c r="C211" s="165" t="s">
        <v>25</v>
      </c>
      <c r="D211" s="165"/>
      <c r="E211" s="25"/>
      <c r="F211" s="28" t="s">
        <v>20</v>
      </c>
      <c r="G211" s="166" t="s">
        <v>66</v>
      </c>
      <c r="H211" s="166"/>
      <c r="I211" s="166"/>
      <c r="J211" s="166"/>
      <c r="K211" s="166"/>
      <c r="L211" s="166"/>
      <c r="M211" s="166"/>
      <c r="N211" s="166"/>
    </row>
    <row r="212" spans="2:14" ht="15">
      <c r="B212" s="27" t="s">
        <v>22</v>
      </c>
      <c r="C212" s="165" t="s">
        <v>21</v>
      </c>
      <c r="D212" s="165"/>
      <c r="E212" s="25"/>
      <c r="F212" s="29" t="s">
        <v>24</v>
      </c>
      <c r="G212" s="166" t="s">
        <v>21</v>
      </c>
      <c r="H212" s="166"/>
      <c r="I212" s="166"/>
      <c r="J212" s="166"/>
      <c r="K212" s="166"/>
      <c r="L212" s="166"/>
      <c r="M212" s="166"/>
      <c r="N212" s="166"/>
    </row>
    <row r="213" spans="2:14" ht="15.75">
      <c r="B213" s="30"/>
      <c r="C213" s="7"/>
      <c r="D213" s="7"/>
      <c r="E213" s="7"/>
      <c r="F213" s="16"/>
      <c r="G213" s="31"/>
      <c r="H213" s="31"/>
      <c r="I213" s="31"/>
      <c r="J213" s="7"/>
      <c r="K213" s="7"/>
      <c r="L213" s="7"/>
      <c r="M213" s="32"/>
      <c r="N213" s="33"/>
    </row>
    <row r="214" spans="2:15" ht="15.75">
      <c r="B214" s="34" t="s">
        <v>26</v>
      </c>
      <c r="C214" s="7"/>
      <c r="D214" s="7"/>
      <c r="E214" s="7"/>
      <c r="F214" s="35">
        <v>1</v>
      </c>
      <c r="G214" s="35">
        <v>2</v>
      </c>
      <c r="H214" s="35">
        <v>3</v>
      </c>
      <c r="I214" s="35">
        <v>4</v>
      </c>
      <c r="J214" s="35">
        <v>5</v>
      </c>
      <c r="K214" s="167" t="s">
        <v>27</v>
      </c>
      <c r="L214" s="167"/>
      <c r="M214" s="35" t="s">
        <v>28</v>
      </c>
      <c r="N214" s="36" t="s">
        <v>29</v>
      </c>
      <c r="O214" s="37"/>
    </row>
    <row r="215" spans="2:14" ht="15">
      <c r="B215" s="38" t="s">
        <v>30</v>
      </c>
      <c r="C215" s="39" t="str">
        <f>IF(C210&gt;"",C210,"")</f>
        <v>Iiro Hyttinen</v>
      </c>
      <c r="D215" s="39" t="str">
        <f>IF(G210&gt;"",G210,"")</f>
        <v>Leevi Kauppinen</v>
      </c>
      <c r="E215" s="40"/>
      <c r="F215" s="41">
        <v>-9</v>
      </c>
      <c r="G215" s="41">
        <v>-6</v>
      </c>
      <c r="H215" s="41">
        <v>-9</v>
      </c>
      <c r="I215" s="41"/>
      <c r="J215" s="41"/>
      <c r="K215" s="42">
        <f>IF(ISBLANK(F215),"",COUNTIF(F215:J215,"&gt;=0"))</f>
        <v>0</v>
      </c>
      <c r="L215" s="43">
        <f>IF(ISBLANK(F215),"",(IF(LEFT(F215,1)="-",1,0)+IF(LEFT(G215,1)="-",1,0)+IF(LEFT(H215,1)="-",1,0)+IF(LEFT(I215,1)="-",1,0)+IF(LEFT(J215,1)="-",1,0)))</f>
        <v>3</v>
      </c>
      <c r="M215" s="44">
        <f aca="true" t="shared" si="8" ref="M215:N219">IF(K215=3,1,"")</f>
      </c>
      <c r="N215" s="44">
        <f t="shared" si="8"/>
        <v>1</v>
      </c>
    </row>
    <row r="216" spans="2:14" ht="15">
      <c r="B216" s="38" t="s">
        <v>31</v>
      </c>
      <c r="C216" s="39" t="str">
        <f>IF(C211&gt;"",C211,"")</f>
        <v>Dennis Trofimov</v>
      </c>
      <c r="D216" s="39" t="str">
        <f>IF(G211&gt;"",G211,"")</f>
        <v>Akseli Julkunen</v>
      </c>
      <c r="E216" s="40"/>
      <c r="F216" s="41">
        <v>-8</v>
      </c>
      <c r="G216" s="41">
        <v>-3</v>
      </c>
      <c r="H216" s="41">
        <v>-2</v>
      </c>
      <c r="I216" s="41"/>
      <c r="J216" s="41"/>
      <c r="K216" s="42">
        <f>IF(ISBLANK(F216),"",COUNTIF(F216:J216,"&gt;=0"))</f>
        <v>0</v>
      </c>
      <c r="L216" s="43">
        <f>IF(ISBLANK(F216),"",(IF(LEFT(F216,1)="-",1,0)+IF(LEFT(G216,1)="-",1,0)+IF(LEFT(H216,1)="-",1,0)+IF(LEFT(I216,1)="-",1,0)+IF(LEFT(J216,1)="-",1,0)))</f>
        <v>3</v>
      </c>
      <c r="M216" s="44">
        <f t="shared" si="8"/>
      </c>
      <c r="N216" s="44">
        <f t="shared" si="8"/>
        <v>1</v>
      </c>
    </row>
    <row r="217" spans="2:14" ht="15">
      <c r="B217" s="38" t="s">
        <v>32</v>
      </c>
      <c r="C217" s="39" t="str">
        <f>IF(C212&gt;"",C212,"")</f>
        <v>-</v>
      </c>
      <c r="D217" s="39" t="str">
        <f>IF(G212&gt;"",G212,"")</f>
        <v>-</v>
      </c>
      <c r="E217" s="40"/>
      <c r="F217" s="41"/>
      <c r="G217" s="41"/>
      <c r="H217" s="41"/>
      <c r="I217" s="41"/>
      <c r="J217" s="41"/>
      <c r="K217" s="42">
        <f>IF(ISBLANK(F217),"",COUNTIF(F217:J217,"&gt;=0"))</f>
      </c>
      <c r="L217" s="43">
        <f>IF(ISBLANK(F217),"",(IF(LEFT(F217,1)="-",1,0)+IF(LEFT(G217,1)="-",1,0)+IF(LEFT(H217,1)="-",1,0)+IF(LEFT(I217,1)="-",1,0)+IF(LEFT(J217,1)="-",1,0)))</f>
      </c>
      <c r="M217" s="44">
        <f t="shared" si="8"/>
      </c>
      <c r="N217" s="44">
        <f t="shared" si="8"/>
      </c>
    </row>
    <row r="218" spans="2:14" ht="15">
      <c r="B218" s="38" t="s">
        <v>33</v>
      </c>
      <c r="C218" s="39" t="str">
        <f>IF(C210&gt;"",C210,"")</f>
        <v>Iiro Hyttinen</v>
      </c>
      <c r="D218" s="39" t="str">
        <f>IF(G211&gt;"",G211,"")</f>
        <v>Akseli Julkunen</v>
      </c>
      <c r="E218" s="40"/>
      <c r="F218" s="41">
        <v>-2</v>
      </c>
      <c r="G218" s="41">
        <v>-3</v>
      </c>
      <c r="H218" s="41">
        <v>-4</v>
      </c>
      <c r="I218" s="41"/>
      <c r="J218" s="41"/>
      <c r="K218" s="42">
        <f>IF(ISBLANK(F218),"",COUNTIF(F218:J218,"&gt;=0"))</f>
        <v>0</v>
      </c>
      <c r="L218" s="43">
        <f>IF(ISBLANK(F218),"",(IF(LEFT(F218,1)="-",1,0)+IF(LEFT(G218,1)="-",1,0)+IF(LEFT(H218,1)="-",1,0)+IF(LEFT(I218,1)="-",1,0)+IF(LEFT(J218,1)="-",1,0)))</f>
        <v>3</v>
      </c>
      <c r="M218" s="44">
        <f t="shared" si="8"/>
      </c>
      <c r="N218" s="44">
        <f t="shared" si="8"/>
        <v>1</v>
      </c>
    </row>
    <row r="219" spans="2:14" ht="15">
      <c r="B219" s="38" t="s">
        <v>34</v>
      </c>
      <c r="C219" s="39" t="str">
        <f>IF(C211&gt;"",C211,"")</f>
        <v>Dennis Trofimov</v>
      </c>
      <c r="D219" s="39" t="str">
        <f>IF(G210&gt;"",G210,"")</f>
        <v>Leevi Kauppinen</v>
      </c>
      <c r="E219" s="40"/>
      <c r="F219" s="41"/>
      <c r="G219" s="41"/>
      <c r="H219" s="41"/>
      <c r="I219" s="41"/>
      <c r="J219" s="41"/>
      <c r="K219" s="42">
        <f>IF(ISBLANK(F219),"",COUNTIF(F219:J219,"&gt;=0"))</f>
      </c>
      <c r="L219" s="43">
        <f>IF(ISBLANK(F219),"",(IF(LEFT(F219,1)="-",1,0)+IF(LEFT(G219,1)="-",1,0)+IF(LEFT(H219,1)="-",1,0)+IF(LEFT(I219,1)="-",1,0)+IF(LEFT(J219,1)="-",1,0)))</f>
      </c>
      <c r="M219" s="44">
        <f t="shared" si="8"/>
      </c>
      <c r="N219" s="44">
        <f t="shared" si="8"/>
      </c>
    </row>
    <row r="220" spans="2:14" ht="15.75">
      <c r="B220" s="30"/>
      <c r="C220" s="7"/>
      <c r="D220" s="7"/>
      <c r="E220" s="7"/>
      <c r="F220" s="7"/>
      <c r="G220" s="7"/>
      <c r="H220" s="7"/>
      <c r="I220" s="168" t="s">
        <v>35</v>
      </c>
      <c r="J220" s="168"/>
      <c r="K220" s="45">
        <f>SUM(K215:K219)</f>
        <v>0</v>
      </c>
      <c r="L220" s="45">
        <f>SUM(L215:L219)</f>
        <v>9</v>
      </c>
      <c r="M220" s="45">
        <f>SUM(M215:M219)</f>
        <v>0</v>
      </c>
      <c r="N220" s="45">
        <f>SUM(N215:N219)</f>
        <v>3</v>
      </c>
    </row>
    <row r="221" spans="2:14" ht="15.75">
      <c r="B221" s="46" t="s">
        <v>36</v>
      </c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47"/>
    </row>
    <row r="222" spans="2:14" ht="15.75">
      <c r="B222" s="48" t="s">
        <v>37</v>
      </c>
      <c r="C222" s="49"/>
      <c r="D222" s="49" t="s">
        <v>38</v>
      </c>
      <c r="E222" s="50"/>
      <c r="F222" s="49"/>
      <c r="G222" s="49" t="s">
        <v>39</v>
      </c>
      <c r="H222" s="50"/>
      <c r="I222" s="49"/>
      <c r="J222" s="51" t="s">
        <v>40</v>
      </c>
      <c r="K222" s="12"/>
      <c r="L222" s="7"/>
      <c r="M222" s="7"/>
      <c r="N222" s="47"/>
    </row>
    <row r="223" spans="2:14" ht="18">
      <c r="B223" s="30"/>
      <c r="C223" s="7"/>
      <c r="D223" s="7"/>
      <c r="E223" s="7"/>
      <c r="F223" s="7"/>
      <c r="G223" s="7"/>
      <c r="H223" s="7"/>
      <c r="I223" s="7"/>
      <c r="J223" s="169" t="str">
        <f>IF(M220=3,C209,IF(N220=3,G209,""))</f>
        <v>KuPTS 2</v>
      </c>
      <c r="K223" s="169"/>
      <c r="L223" s="169"/>
      <c r="M223" s="169"/>
      <c r="N223" s="169"/>
    </row>
    <row r="224" spans="2:14" ht="18">
      <c r="B224" s="52"/>
      <c r="C224" s="53"/>
      <c r="D224" s="53"/>
      <c r="E224" s="53"/>
      <c r="F224" s="53"/>
      <c r="G224" s="53"/>
      <c r="H224" s="53"/>
      <c r="I224" s="53"/>
      <c r="J224" s="54"/>
      <c r="K224" s="54"/>
      <c r="L224" s="54"/>
      <c r="M224" s="54"/>
      <c r="N224" s="55"/>
    </row>
    <row r="225" ht="15">
      <c r="B225" s="37" t="s">
        <v>41</v>
      </c>
    </row>
    <row r="226" ht="15">
      <c r="B226" t="s">
        <v>42</v>
      </c>
    </row>
    <row r="227" ht="15">
      <c r="B227" t="s">
        <v>43</v>
      </c>
    </row>
    <row r="229" spans="2:14" ht="15.75">
      <c r="B229" s="1"/>
      <c r="C229" s="2"/>
      <c r="D229" s="3"/>
      <c r="E229" s="3"/>
      <c r="F229" s="152" t="s">
        <v>0</v>
      </c>
      <c r="G229" s="152"/>
      <c r="H229" s="153" t="s">
        <v>1</v>
      </c>
      <c r="I229" s="153"/>
      <c r="J229" s="153"/>
      <c r="K229" s="153"/>
      <c r="L229" s="153"/>
      <c r="M229" s="153"/>
      <c r="N229" s="153"/>
    </row>
    <row r="230" spans="2:14" ht="15.75">
      <c r="B230" s="4"/>
      <c r="C230" s="5" t="s">
        <v>2</v>
      </c>
      <c r="D230" s="6"/>
      <c r="E230" s="7"/>
      <c r="F230" s="154" t="s">
        <v>3</v>
      </c>
      <c r="G230" s="154"/>
      <c r="H230" s="155" t="s">
        <v>4</v>
      </c>
      <c r="I230" s="155"/>
      <c r="J230" s="155"/>
      <c r="K230" s="155"/>
      <c r="L230" s="155"/>
      <c r="M230" s="155"/>
      <c r="N230" s="155"/>
    </row>
    <row r="231" spans="2:14" ht="15.75">
      <c r="B231" s="8"/>
      <c r="C231" s="9"/>
      <c r="D231" s="7"/>
      <c r="E231" s="7"/>
      <c r="F231" s="156" t="s">
        <v>5</v>
      </c>
      <c r="G231" s="156"/>
      <c r="H231" s="157" t="s">
        <v>6</v>
      </c>
      <c r="I231" s="157"/>
      <c r="J231" s="157"/>
      <c r="K231" s="157"/>
      <c r="L231" s="157"/>
      <c r="M231" s="157"/>
      <c r="N231" s="157"/>
    </row>
    <row r="232" spans="2:14" ht="20.25">
      <c r="B232" s="10"/>
      <c r="C232" s="11" t="s">
        <v>7</v>
      </c>
      <c r="D232" s="12"/>
      <c r="E232" s="7"/>
      <c r="F232" s="158" t="s">
        <v>8</v>
      </c>
      <c r="G232" s="158"/>
      <c r="H232" s="159">
        <v>45367</v>
      </c>
      <c r="I232" s="159"/>
      <c r="J232" s="159"/>
      <c r="K232" s="13" t="s">
        <v>9</v>
      </c>
      <c r="L232" s="160"/>
      <c r="M232" s="160"/>
      <c r="N232" s="160"/>
    </row>
    <row r="233" spans="2:14" ht="15.75">
      <c r="B233" s="14"/>
      <c r="C233" s="15"/>
      <c r="D233" s="7"/>
      <c r="E233" s="7"/>
      <c r="F233" s="16"/>
      <c r="G233" s="15"/>
      <c r="H233" s="15"/>
      <c r="I233" s="17"/>
      <c r="J233" s="18"/>
      <c r="K233" s="19"/>
      <c r="L233" s="19"/>
      <c r="M233" s="19"/>
      <c r="N233" s="20"/>
    </row>
    <row r="234" spans="2:14" ht="15.75">
      <c r="B234" s="21" t="s">
        <v>10</v>
      </c>
      <c r="C234" s="161" t="s">
        <v>11</v>
      </c>
      <c r="D234" s="161"/>
      <c r="E234" s="22"/>
      <c r="F234" s="23" t="s">
        <v>12</v>
      </c>
      <c r="G234" s="162" t="s">
        <v>52</v>
      </c>
      <c r="H234" s="162"/>
      <c r="I234" s="162"/>
      <c r="J234" s="162"/>
      <c r="K234" s="162"/>
      <c r="L234" s="162"/>
      <c r="M234" s="162"/>
      <c r="N234" s="162"/>
    </row>
    <row r="235" spans="2:14" ht="15">
      <c r="B235" s="24" t="s">
        <v>14</v>
      </c>
      <c r="C235" s="163" t="s">
        <v>15</v>
      </c>
      <c r="D235" s="163"/>
      <c r="E235" s="25"/>
      <c r="F235" s="26" t="s">
        <v>16</v>
      </c>
      <c r="G235" s="164" t="s">
        <v>54</v>
      </c>
      <c r="H235" s="164"/>
      <c r="I235" s="164"/>
      <c r="J235" s="164"/>
      <c r="K235" s="164"/>
      <c r="L235" s="164"/>
      <c r="M235" s="164"/>
      <c r="N235" s="164"/>
    </row>
    <row r="236" spans="2:14" ht="15">
      <c r="B236" s="27" t="s">
        <v>18</v>
      </c>
      <c r="C236" s="165" t="s">
        <v>19</v>
      </c>
      <c r="D236" s="165"/>
      <c r="E236" s="25"/>
      <c r="F236" s="28" t="s">
        <v>20</v>
      </c>
      <c r="G236" s="166" t="s">
        <v>56</v>
      </c>
      <c r="H236" s="166"/>
      <c r="I236" s="166"/>
      <c r="J236" s="166"/>
      <c r="K236" s="166"/>
      <c r="L236" s="166"/>
      <c r="M236" s="166"/>
      <c r="N236" s="166"/>
    </row>
    <row r="237" spans="2:14" ht="15">
      <c r="B237" s="27" t="s">
        <v>22</v>
      </c>
      <c r="C237" s="165" t="s">
        <v>23</v>
      </c>
      <c r="D237" s="165"/>
      <c r="E237" s="25"/>
      <c r="F237" s="29" t="s">
        <v>24</v>
      </c>
      <c r="G237" s="166" t="s">
        <v>65</v>
      </c>
      <c r="H237" s="166"/>
      <c r="I237" s="166"/>
      <c r="J237" s="166"/>
      <c r="K237" s="166"/>
      <c r="L237" s="166"/>
      <c r="M237" s="166"/>
      <c r="N237" s="166"/>
    </row>
    <row r="238" spans="2:14" ht="15.75">
      <c r="B238" s="30"/>
      <c r="C238" s="7"/>
      <c r="D238" s="7"/>
      <c r="E238" s="7"/>
      <c r="F238" s="16"/>
      <c r="G238" s="31"/>
      <c r="H238" s="31"/>
      <c r="I238" s="31"/>
      <c r="J238" s="7"/>
      <c r="K238" s="7"/>
      <c r="L238" s="7"/>
      <c r="M238" s="32"/>
      <c r="N238" s="33"/>
    </row>
    <row r="239" spans="2:15" ht="15.75">
      <c r="B239" s="34" t="s">
        <v>26</v>
      </c>
      <c r="C239" s="7"/>
      <c r="D239" s="7"/>
      <c r="E239" s="7"/>
      <c r="F239" s="35">
        <v>1</v>
      </c>
      <c r="G239" s="35">
        <v>2</v>
      </c>
      <c r="H239" s="35">
        <v>3</v>
      </c>
      <c r="I239" s="35">
        <v>4</v>
      </c>
      <c r="J239" s="35">
        <v>5</v>
      </c>
      <c r="K239" s="167" t="s">
        <v>27</v>
      </c>
      <c r="L239" s="167"/>
      <c r="M239" s="35" t="s">
        <v>28</v>
      </c>
      <c r="N239" s="36" t="s">
        <v>29</v>
      </c>
      <c r="O239" s="37"/>
    </row>
    <row r="240" spans="2:14" ht="15">
      <c r="B240" s="38" t="s">
        <v>30</v>
      </c>
      <c r="C240" s="39" t="str">
        <f>IF(C235&gt;"",C235,"")</f>
        <v>Olavi Moilanen</v>
      </c>
      <c r="D240" s="39" t="str">
        <f>IF(G235&gt;"",G235,"")</f>
        <v>Eeka Vihreälaakso</v>
      </c>
      <c r="E240" s="40"/>
      <c r="F240" s="41">
        <v>9</v>
      </c>
      <c r="G240" s="41">
        <v>9</v>
      </c>
      <c r="H240" s="41">
        <v>-9</v>
      </c>
      <c r="I240" s="41">
        <v>4</v>
      </c>
      <c r="J240" s="41"/>
      <c r="K240" s="42">
        <f>IF(ISBLANK(F240),"",COUNTIF(F240:J240,"&gt;=0"))</f>
        <v>3</v>
      </c>
      <c r="L240" s="43">
        <f>IF(ISBLANK(F240),"",(IF(LEFT(F240,1)="-",1,0)+IF(LEFT(G240,1)="-",1,0)+IF(LEFT(H240,1)="-",1,0)+IF(LEFT(I240,1)="-",1,0)+IF(LEFT(J240,1)="-",1,0)))</f>
        <v>1</v>
      </c>
      <c r="M240" s="44">
        <f aca="true" t="shared" si="9" ref="M240:N244">IF(K240=3,1,"")</f>
        <v>1</v>
      </c>
      <c r="N240" s="44">
        <f t="shared" si="9"/>
      </c>
    </row>
    <row r="241" spans="2:14" ht="15">
      <c r="B241" s="38" t="s">
        <v>31</v>
      </c>
      <c r="C241" s="39" t="str">
        <f>IF(C236&gt;"",C236,"")</f>
        <v>Aki Ylinen</v>
      </c>
      <c r="D241" s="39" t="str">
        <f>IF(G236&gt;"",G236,"")</f>
        <v>Noel Metsätie</v>
      </c>
      <c r="E241" s="40"/>
      <c r="F241" s="41">
        <v>8</v>
      </c>
      <c r="G241" s="41">
        <v>5</v>
      </c>
      <c r="H241" s="41">
        <v>-5</v>
      </c>
      <c r="I241" s="41">
        <v>-6</v>
      </c>
      <c r="J241" s="41">
        <v>3</v>
      </c>
      <c r="K241" s="42">
        <f>IF(ISBLANK(F241),"",COUNTIF(F241:J241,"&gt;=0"))</f>
        <v>3</v>
      </c>
      <c r="L241" s="43">
        <f>IF(ISBLANK(F241),"",(IF(LEFT(F241,1)="-",1,0)+IF(LEFT(G241,1)="-",1,0)+IF(LEFT(H241,1)="-",1,0)+IF(LEFT(I241,1)="-",1,0)+IF(LEFT(J241,1)="-",1,0)))</f>
        <v>2</v>
      </c>
      <c r="M241" s="44">
        <f t="shared" si="9"/>
        <v>1</v>
      </c>
      <c r="N241" s="44">
        <f t="shared" si="9"/>
      </c>
    </row>
    <row r="242" spans="2:14" ht="15">
      <c r="B242" s="38" t="s">
        <v>32</v>
      </c>
      <c r="C242" s="39" t="str">
        <f>IF(C237&gt;"",C237,"")</f>
        <v>Lauri Nirkkonen</v>
      </c>
      <c r="D242" s="39" t="str">
        <f>IF(G237&gt;"",G237,"")</f>
        <v>Eemil Passinen</v>
      </c>
      <c r="E242" s="40"/>
      <c r="F242" s="41">
        <v>1</v>
      </c>
      <c r="G242" s="41">
        <v>7</v>
      </c>
      <c r="H242" s="41">
        <v>4</v>
      </c>
      <c r="I242" s="41"/>
      <c r="J242" s="41"/>
      <c r="K242" s="42">
        <f>IF(ISBLANK(F242),"",COUNTIF(F242:J242,"&gt;=0"))</f>
        <v>3</v>
      </c>
      <c r="L242" s="43">
        <f>IF(ISBLANK(F242),"",(IF(LEFT(F242,1)="-",1,0)+IF(LEFT(G242,1)="-",1,0)+IF(LEFT(H242,1)="-",1,0)+IF(LEFT(I242,1)="-",1,0)+IF(LEFT(J242,1)="-",1,0)))</f>
        <v>0</v>
      </c>
      <c r="M242" s="44">
        <f t="shared" si="9"/>
        <v>1</v>
      </c>
      <c r="N242" s="44">
        <f t="shared" si="9"/>
      </c>
    </row>
    <row r="243" spans="2:14" ht="15">
      <c r="B243" s="38" t="s">
        <v>33</v>
      </c>
      <c r="C243" s="39" t="str">
        <f>IF(C235&gt;"",C235,"")</f>
        <v>Olavi Moilanen</v>
      </c>
      <c r="D243" s="39" t="str">
        <f>IF(G236&gt;"",G236,"")</f>
        <v>Noel Metsätie</v>
      </c>
      <c r="E243" s="40"/>
      <c r="F243" s="41"/>
      <c r="G243" s="41"/>
      <c r="H243" s="41"/>
      <c r="I243" s="41"/>
      <c r="J243" s="41"/>
      <c r="K243" s="42">
        <f>IF(ISBLANK(F243),"",COUNTIF(F243:J243,"&gt;=0"))</f>
      </c>
      <c r="L243" s="43">
        <f>IF(ISBLANK(F243),"",(IF(LEFT(F243,1)="-",1,0)+IF(LEFT(G243,1)="-",1,0)+IF(LEFT(H243,1)="-",1,0)+IF(LEFT(I243,1)="-",1,0)+IF(LEFT(J243,1)="-",1,0)))</f>
      </c>
      <c r="M243" s="44">
        <f t="shared" si="9"/>
      </c>
      <c r="N243" s="44">
        <f t="shared" si="9"/>
      </c>
    </row>
    <row r="244" spans="2:14" ht="15">
      <c r="B244" s="38" t="s">
        <v>34</v>
      </c>
      <c r="C244" s="39" t="str">
        <f>IF(C236&gt;"",C236,"")</f>
        <v>Aki Ylinen</v>
      </c>
      <c r="D244" s="39" t="str">
        <f>IF(G235&gt;"",G235,"")</f>
        <v>Eeka Vihreälaakso</v>
      </c>
      <c r="E244" s="40"/>
      <c r="F244" s="41"/>
      <c r="G244" s="41"/>
      <c r="H244" s="41"/>
      <c r="I244" s="41"/>
      <c r="J244" s="41"/>
      <c r="K244" s="42">
        <f>IF(ISBLANK(F244),"",COUNTIF(F244:J244,"&gt;=0"))</f>
      </c>
      <c r="L244" s="43">
        <f>IF(ISBLANK(F244),"",(IF(LEFT(F244,1)="-",1,0)+IF(LEFT(G244,1)="-",1,0)+IF(LEFT(H244,1)="-",1,0)+IF(LEFT(I244,1)="-",1,0)+IF(LEFT(J244,1)="-",1,0)))</f>
      </c>
      <c r="M244" s="44">
        <f t="shared" si="9"/>
      </c>
      <c r="N244" s="44">
        <f t="shared" si="9"/>
      </c>
    </row>
    <row r="245" spans="2:14" ht="15.75">
      <c r="B245" s="30"/>
      <c r="C245" s="7"/>
      <c r="D245" s="7"/>
      <c r="E245" s="7"/>
      <c r="F245" s="7"/>
      <c r="G245" s="7"/>
      <c r="H245" s="7"/>
      <c r="I245" s="168" t="s">
        <v>35</v>
      </c>
      <c r="J245" s="168"/>
      <c r="K245" s="45">
        <f>SUM(K240:K244)</f>
        <v>9</v>
      </c>
      <c r="L245" s="45">
        <f>SUM(L240:L244)</f>
        <v>3</v>
      </c>
      <c r="M245" s="45">
        <f>SUM(M240:M244)</f>
        <v>3</v>
      </c>
      <c r="N245" s="45">
        <f>SUM(N240:N244)</f>
        <v>0</v>
      </c>
    </row>
    <row r="246" spans="2:14" ht="15.75">
      <c r="B246" s="46" t="s">
        <v>36</v>
      </c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47"/>
    </row>
    <row r="247" spans="2:14" ht="15.75">
      <c r="B247" s="48" t="s">
        <v>37</v>
      </c>
      <c r="C247" s="49"/>
      <c r="D247" s="49" t="s">
        <v>38</v>
      </c>
      <c r="E247" s="50"/>
      <c r="F247" s="49"/>
      <c r="G247" s="49" t="s">
        <v>39</v>
      </c>
      <c r="H247" s="50"/>
      <c r="I247" s="49"/>
      <c r="J247" s="51" t="s">
        <v>40</v>
      </c>
      <c r="K247" s="12"/>
      <c r="L247" s="7"/>
      <c r="M247" s="7"/>
      <c r="N247" s="47"/>
    </row>
    <row r="248" spans="2:14" ht="18">
      <c r="B248" s="30"/>
      <c r="C248" s="7"/>
      <c r="D248" s="7"/>
      <c r="E248" s="7"/>
      <c r="F248" s="7"/>
      <c r="G248" s="7"/>
      <c r="H248" s="7"/>
      <c r="I248" s="7"/>
      <c r="J248" s="169" t="str">
        <f>IF(M245=3,C234,IF(N245=3,G234,""))</f>
        <v>PT Jyväskylä</v>
      </c>
      <c r="K248" s="169"/>
      <c r="L248" s="169"/>
      <c r="M248" s="169"/>
      <c r="N248" s="169"/>
    </row>
    <row r="249" spans="2:14" ht="18">
      <c r="B249" s="52"/>
      <c r="C249" s="53"/>
      <c r="D249" s="53"/>
      <c r="E249" s="53"/>
      <c r="F249" s="53"/>
      <c r="G249" s="53"/>
      <c r="H249" s="53"/>
      <c r="I249" s="53"/>
      <c r="J249" s="54"/>
      <c r="K249" s="54"/>
      <c r="L249" s="54"/>
      <c r="M249" s="54"/>
      <c r="N249" s="55"/>
    </row>
    <row r="250" ht="15">
      <c r="B250" s="37" t="s">
        <v>41</v>
      </c>
    </row>
    <row r="251" ht="15">
      <c r="B251" t="s">
        <v>42</v>
      </c>
    </row>
    <row r="252" ht="15">
      <c r="B252" t="s">
        <v>43</v>
      </c>
    </row>
    <row r="254" spans="2:14" ht="15.75">
      <c r="B254" s="1"/>
      <c r="C254" s="2"/>
      <c r="D254" s="3"/>
      <c r="E254" s="3"/>
      <c r="F254" s="152" t="s">
        <v>0</v>
      </c>
      <c r="G254" s="152"/>
      <c r="H254" s="153" t="s">
        <v>1</v>
      </c>
      <c r="I254" s="153"/>
      <c r="J254" s="153"/>
      <c r="K254" s="153"/>
      <c r="L254" s="153"/>
      <c r="M254" s="153"/>
      <c r="N254" s="153"/>
    </row>
    <row r="255" spans="2:14" ht="15.75">
      <c r="B255" s="4"/>
      <c r="C255" s="5" t="s">
        <v>2</v>
      </c>
      <c r="D255" s="6"/>
      <c r="E255" s="7"/>
      <c r="F255" s="154" t="s">
        <v>3</v>
      </c>
      <c r="G255" s="154"/>
      <c r="H255" s="155" t="s">
        <v>4</v>
      </c>
      <c r="I255" s="155"/>
      <c r="J255" s="155"/>
      <c r="K255" s="155"/>
      <c r="L255" s="155"/>
      <c r="M255" s="155"/>
      <c r="N255" s="155"/>
    </row>
    <row r="256" spans="2:14" ht="15.75">
      <c r="B256" s="8"/>
      <c r="C256" s="9"/>
      <c r="D256" s="7"/>
      <c r="E256" s="7"/>
      <c r="F256" s="156" t="s">
        <v>5</v>
      </c>
      <c r="G256" s="156"/>
      <c r="H256" s="157" t="s">
        <v>6</v>
      </c>
      <c r="I256" s="157"/>
      <c r="J256" s="157"/>
      <c r="K256" s="157"/>
      <c r="L256" s="157"/>
      <c r="M256" s="157"/>
      <c r="N256" s="157"/>
    </row>
    <row r="257" spans="2:14" ht="20.25">
      <c r="B257" s="10"/>
      <c r="C257" s="11" t="s">
        <v>7</v>
      </c>
      <c r="D257" s="12"/>
      <c r="E257" s="7"/>
      <c r="F257" s="158" t="s">
        <v>8</v>
      </c>
      <c r="G257" s="158"/>
      <c r="H257" s="159">
        <v>45367</v>
      </c>
      <c r="I257" s="159"/>
      <c r="J257" s="159"/>
      <c r="K257" s="13" t="s">
        <v>9</v>
      </c>
      <c r="L257" s="160"/>
      <c r="M257" s="160"/>
      <c r="N257" s="160"/>
    </row>
    <row r="258" spans="2:14" ht="15.75">
      <c r="B258" s="14"/>
      <c r="C258" s="15"/>
      <c r="D258" s="7"/>
      <c r="E258" s="7"/>
      <c r="F258" s="16"/>
      <c r="G258" s="15"/>
      <c r="H258" s="15"/>
      <c r="I258" s="17"/>
      <c r="J258" s="18"/>
      <c r="K258" s="19"/>
      <c r="L258" s="19"/>
      <c r="M258" s="19"/>
      <c r="N258" s="20"/>
    </row>
    <row r="259" spans="2:14" ht="15.75">
      <c r="B259" s="21" t="s">
        <v>10</v>
      </c>
      <c r="C259" s="161" t="s">
        <v>44</v>
      </c>
      <c r="D259" s="161"/>
      <c r="E259" s="22"/>
      <c r="F259" s="23" t="s">
        <v>12</v>
      </c>
      <c r="G259" s="162" t="s">
        <v>57</v>
      </c>
      <c r="H259" s="162"/>
      <c r="I259" s="162"/>
      <c r="J259" s="162"/>
      <c r="K259" s="162"/>
      <c r="L259" s="162"/>
      <c r="M259" s="162"/>
      <c r="N259" s="162"/>
    </row>
    <row r="260" spans="2:14" ht="15">
      <c r="B260" s="24" t="s">
        <v>14</v>
      </c>
      <c r="C260" s="163" t="s">
        <v>48</v>
      </c>
      <c r="D260" s="163"/>
      <c r="E260" s="25"/>
      <c r="F260" s="26" t="s">
        <v>16</v>
      </c>
      <c r="G260" s="164" t="s">
        <v>59</v>
      </c>
      <c r="H260" s="164"/>
      <c r="I260" s="164"/>
      <c r="J260" s="164"/>
      <c r="K260" s="164"/>
      <c r="L260" s="164"/>
      <c r="M260" s="164"/>
      <c r="N260" s="164"/>
    </row>
    <row r="261" spans="2:14" ht="15">
      <c r="B261" s="27" t="s">
        <v>18</v>
      </c>
      <c r="C261" s="165" t="s">
        <v>46</v>
      </c>
      <c r="D261" s="165"/>
      <c r="E261" s="25"/>
      <c r="F261" s="28" t="s">
        <v>20</v>
      </c>
      <c r="G261" s="166" t="s">
        <v>61</v>
      </c>
      <c r="H261" s="166"/>
      <c r="I261" s="166"/>
      <c r="J261" s="166"/>
      <c r="K261" s="166"/>
      <c r="L261" s="166"/>
      <c r="M261" s="166"/>
      <c r="N261" s="166"/>
    </row>
    <row r="262" spans="2:14" ht="15">
      <c r="B262" s="27" t="s">
        <v>22</v>
      </c>
      <c r="C262" s="165" t="s">
        <v>50</v>
      </c>
      <c r="D262" s="165"/>
      <c r="E262" s="25"/>
      <c r="F262" s="29" t="s">
        <v>24</v>
      </c>
      <c r="G262" s="166" t="s">
        <v>63</v>
      </c>
      <c r="H262" s="166"/>
      <c r="I262" s="166"/>
      <c r="J262" s="166"/>
      <c r="K262" s="166"/>
      <c r="L262" s="166"/>
      <c r="M262" s="166"/>
      <c r="N262" s="166"/>
    </row>
    <row r="263" spans="2:14" ht="15.75">
      <c r="B263" s="30"/>
      <c r="C263" s="7"/>
      <c r="D263" s="7"/>
      <c r="E263" s="7"/>
      <c r="F263" s="16"/>
      <c r="G263" s="31"/>
      <c r="H263" s="31"/>
      <c r="I263" s="31"/>
      <c r="J263" s="7"/>
      <c r="K263" s="7"/>
      <c r="L263" s="7"/>
      <c r="M263" s="32"/>
      <c r="N263" s="33"/>
    </row>
    <row r="264" spans="2:15" ht="15.75">
      <c r="B264" s="34" t="s">
        <v>26</v>
      </c>
      <c r="C264" s="7"/>
      <c r="D264" s="7"/>
      <c r="E264" s="7"/>
      <c r="F264" s="35">
        <v>1</v>
      </c>
      <c r="G264" s="35">
        <v>2</v>
      </c>
      <c r="H264" s="35">
        <v>3</v>
      </c>
      <c r="I264" s="35">
        <v>4</v>
      </c>
      <c r="J264" s="35">
        <v>5</v>
      </c>
      <c r="K264" s="167" t="s">
        <v>27</v>
      </c>
      <c r="L264" s="167"/>
      <c r="M264" s="35" t="s">
        <v>28</v>
      </c>
      <c r="N264" s="36" t="s">
        <v>29</v>
      </c>
      <c r="O264" s="37"/>
    </row>
    <row r="265" spans="2:14" ht="15">
      <c r="B265" s="38" t="s">
        <v>30</v>
      </c>
      <c r="C265" s="39" t="str">
        <f>IF(C260&gt;"",C260,"")</f>
        <v>Elmeri Räsänen</v>
      </c>
      <c r="D265" s="39" t="str">
        <f>IF(G260&gt;"",G260,"")</f>
        <v>Jasper Haapala</v>
      </c>
      <c r="E265" s="40"/>
      <c r="F265" s="41">
        <v>-7</v>
      </c>
      <c r="G265" s="41">
        <v>10</v>
      </c>
      <c r="H265" s="41">
        <v>9</v>
      </c>
      <c r="I265" s="41">
        <v>10</v>
      </c>
      <c r="J265" s="41"/>
      <c r="K265" s="42">
        <f>IF(ISBLANK(F265),"",COUNTIF(F265:J265,"&gt;=0"))</f>
        <v>3</v>
      </c>
      <c r="L265" s="43">
        <f>IF(ISBLANK(F265),"",(IF(LEFT(F265,1)="-",1,0)+IF(LEFT(G265,1)="-",1,0)+IF(LEFT(H265,1)="-",1,0)+IF(LEFT(I265,1)="-",1,0)+IF(LEFT(J265,1)="-",1,0)))</f>
        <v>1</v>
      </c>
      <c r="M265" s="44">
        <f aca="true" t="shared" si="10" ref="M265:N269">IF(K265=3,1,"")</f>
        <v>1</v>
      </c>
      <c r="N265" s="44">
        <f t="shared" si="10"/>
      </c>
    </row>
    <row r="266" spans="2:14" ht="15">
      <c r="B266" s="38" t="s">
        <v>31</v>
      </c>
      <c r="C266" s="39" t="str">
        <f>IF(C261&gt;"",C261,"")</f>
        <v>Niko Hämäläinen</v>
      </c>
      <c r="D266" s="39" t="str">
        <f>IF(G261&gt;"",G261,"")</f>
        <v>Väinö Saarela</v>
      </c>
      <c r="E266" s="40"/>
      <c r="F266" s="41">
        <v>3</v>
      </c>
      <c r="G266" s="41">
        <v>1</v>
      </c>
      <c r="H266" s="41">
        <v>7</v>
      </c>
      <c r="I266" s="41"/>
      <c r="J266" s="41"/>
      <c r="K266" s="42">
        <f>IF(ISBLANK(F266),"",COUNTIF(F266:J266,"&gt;=0"))</f>
        <v>3</v>
      </c>
      <c r="L266" s="43">
        <f>IF(ISBLANK(F266),"",(IF(LEFT(F266,1)="-",1,0)+IF(LEFT(G266,1)="-",1,0)+IF(LEFT(H266,1)="-",1,0)+IF(LEFT(I266,1)="-",1,0)+IF(LEFT(J266,1)="-",1,0)))</f>
        <v>0</v>
      </c>
      <c r="M266" s="44">
        <f t="shared" si="10"/>
        <v>1</v>
      </c>
      <c r="N266" s="44">
        <f t="shared" si="10"/>
      </c>
    </row>
    <row r="267" spans="2:14" ht="15">
      <c r="B267" s="38" t="s">
        <v>32</v>
      </c>
      <c r="C267" s="39" t="str">
        <f>IF(C262&gt;"",C262,"")</f>
        <v>Konsta Leppänen</v>
      </c>
      <c r="D267" s="39" t="str">
        <f>IF(G262&gt;"",G262,"")</f>
        <v>Lukas Saukko</v>
      </c>
      <c r="E267" s="40"/>
      <c r="F267" s="41">
        <v>6</v>
      </c>
      <c r="G267" s="41">
        <v>7</v>
      </c>
      <c r="H267" s="41">
        <v>0</v>
      </c>
      <c r="I267" s="41"/>
      <c r="J267" s="41"/>
      <c r="K267" s="42">
        <f>IF(ISBLANK(F267),"",COUNTIF(F267:J267,"&gt;=0"))</f>
        <v>3</v>
      </c>
      <c r="L267" s="43">
        <f>IF(ISBLANK(F267),"",(IF(LEFT(F267,1)="-",1,0)+IF(LEFT(G267,1)="-",1,0)+IF(LEFT(H267,1)="-",1,0)+IF(LEFT(I267,1)="-",1,0)+IF(LEFT(J267,1)="-",1,0)))</f>
        <v>0</v>
      </c>
      <c r="M267" s="44">
        <f t="shared" si="10"/>
        <v>1</v>
      </c>
      <c r="N267" s="44">
        <f t="shared" si="10"/>
      </c>
    </row>
    <row r="268" spans="2:14" ht="15">
      <c r="B268" s="38" t="s">
        <v>33</v>
      </c>
      <c r="C268" s="39" t="str">
        <f>IF(C260&gt;"",C260,"")</f>
        <v>Elmeri Räsänen</v>
      </c>
      <c r="D268" s="39" t="str">
        <f>IF(G261&gt;"",G261,"")</f>
        <v>Väinö Saarela</v>
      </c>
      <c r="E268" s="40"/>
      <c r="F268" s="41"/>
      <c r="G268" s="41"/>
      <c r="H268" s="41"/>
      <c r="I268" s="41"/>
      <c r="J268" s="41"/>
      <c r="K268" s="42">
        <f>IF(ISBLANK(F268),"",COUNTIF(F268:J268,"&gt;=0"))</f>
      </c>
      <c r="L268" s="43">
        <f>IF(ISBLANK(F268),"",(IF(LEFT(F268,1)="-",1,0)+IF(LEFT(G268,1)="-",1,0)+IF(LEFT(H268,1)="-",1,0)+IF(LEFT(I268,1)="-",1,0)+IF(LEFT(J268,1)="-",1,0)))</f>
      </c>
      <c r="M268" s="44">
        <f t="shared" si="10"/>
      </c>
      <c r="N268" s="44">
        <f t="shared" si="10"/>
      </c>
    </row>
    <row r="269" spans="2:14" ht="15">
      <c r="B269" s="38" t="s">
        <v>34</v>
      </c>
      <c r="C269" s="39" t="str">
        <f>IF(C261&gt;"",C261,"")</f>
        <v>Niko Hämäläinen</v>
      </c>
      <c r="D269" s="39" t="str">
        <f>IF(G260&gt;"",G260,"")</f>
        <v>Jasper Haapala</v>
      </c>
      <c r="E269" s="40"/>
      <c r="F269" s="41"/>
      <c r="G269" s="41"/>
      <c r="H269" s="41"/>
      <c r="I269" s="41"/>
      <c r="J269" s="41"/>
      <c r="K269" s="42">
        <f>IF(ISBLANK(F269),"",COUNTIF(F269:J269,"&gt;=0"))</f>
      </c>
      <c r="L269" s="43">
        <f>IF(ISBLANK(F269),"",(IF(LEFT(F269,1)="-",1,0)+IF(LEFT(G269,1)="-",1,0)+IF(LEFT(H269,1)="-",1,0)+IF(LEFT(I269,1)="-",1,0)+IF(LEFT(J269,1)="-",1,0)))</f>
      </c>
      <c r="M269" s="44">
        <f t="shared" si="10"/>
      </c>
      <c r="N269" s="44">
        <f t="shared" si="10"/>
      </c>
    </row>
    <row r="270" spans="2:14" ht="15.75">
      <c r="B270" s="30"/>
      <c r="C270" s="7"/>
      <c r="D270" s="7"/>
      <c r="E270" s="7"/>
      <c r="F270" s="7"/>
      <c r="G270" s="7"/>
      <c r="H270" s="7"/>
      <c r="I270" s="168" t="s">
        <v>35</v>
      </c>
      <c r="J270" s="168"/>
      <c r="K270" s="45">
        <f>SUM(K265:K269)</f>
        <v>9</v>
      </c>
      <c r="L270" s="45">
        <f>SUM(L265:L269)</f>
        <v>1</v>
      </c>
      <c r="M270" s="45">
        <f>SUM(M265:M269)</f>
        <v>3</v>
      </c>
      <c r="N270" s="45">
        <f>SUM(N265:N269)</f>
        <v>0</v>
      </c>
    </row>
    <row r="271" spans="2:14" ht="15.75">
      <c r="B271" s="46" t="s">
        <v>36</v>
      </c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47"/>
    </row>
    <row r="272" spans="2:14" ht="15.75">
      <c r="B272" s="48" t="s">
        <v>37</v>
      </c>
      <c r="C272" s="49"/>
      <c r="D272" s="49" t="s">
        <v>38</v>
      </c>
      <c r="E272" s="50"/>
      <c r="F272" s="49"/>
      <c r="G272" s="49" t="s">
        <v>39</v>
      </c>
      <c r="H272" s="50"/>
      <c r="I272" s="49"/>
      <c r="J272" s="51" t="s">
        <v>40</v>
      </c>
      <c r="K272" s="12"/>
      <c r="L272" s="7"/>
      <c r="M272" s="7"/>
      <c r="N272" s="47"/>
    </row>
    <row r="273" spans="2:14" ht="18">
      <c r="B273" s="30"/>
      <c r="C273" s="7"/>
      <c r="D273" s="7"/>
      <c r="E273" s="7"/>
      <c r="F273" s="7"/>
      <c r="G273" s="7"/>
      <c r="H273" s="7"/>
      <c r="I273" s="7"/>
      <c r="J273" s="169" t="str">
        <f>IF(M270=3,C259,IF(N270=3,G259,""))</f>
        <v>KuPTS</v>
      </c>
      <c r="K273" s="169"/>
      <c r="L273" s="169"/>
      <c r="M273" s="169"/>
      <c r="N273" s="169"/>
    </row>
    <row r="274" spans="2:14" ht="18">
      <c r="B274" s="52"/>
      <c r="C274" s="53"/>
      <c r="D274" s="53"/>
      <c r="E274" s="53"/>
      <c r="F274" s="53"/>
      <c r="G274" s="53"/>
      <c r="H274" s="53"/>
      <c r="I274" s="53"/>
      <c r="J274" s="54"/>
      <c r="K274" s="54"/>
      <c r="L274" s="54"/>
      <c r="M274" s="54"/>
      <c r="N274" s="55"/>
    </row>
    <row r="275" ht="15">
      <c r="B275" s="37" t="s">
        <v>41</v>
      </c>
    </row>
    <row r="276" ht="15">
      <c r="B276" t="s">
        <v>42</v>
      </c>
    </row>
    <row r="277" ht="15">
      <c r="B277" t="s">
        <v>43</v>
      </c>
    </row>
    <row r="279" spans="2:14" ht="15.75">
      <c r="B279" s="1"/>
      <c r="C279" s="2"/>
      <c r="D279" s="3"/>
      <c r="E279" s="3"/>
      <c r="F279" s="152" t="s">
        <v>0</v>
      </c>
      <c r="G279" s="152"/>
      <c r="H279" s="153" t="s">
        <v>1</v>
      </c>
      <c r="I279" s="153"/>
      <c r="J279" s="153"/>
      <c r="K279" s="153"/>
      <c r="L279" s="153"/>
      <c r="M279" s="153"/>
      <c r="N279" s="153"/>
    </row>
    <row r="280" spans="2:14" ht="15.75">
      <c r="B280" s="4"/>
      <c r="C280" s="5" t="s">
        <v>2</v>
      </c>
      <c r="D280" s="6"/>
      <c r="E280" s="7"/>
      <c r="F280" s="154" t="s">
        <v>3</v>
      </c>
      <c r="G280" s="154"/>
      <c r="H280" s="155" t="s">
        <v>4</v>
      </c>
      <c r="I280" s="155"/>
      <c r="J280" s="155"/>
      <c r="K280" s="155"/>
      <c r="L280" s="155"/>
      <c r="M280" s="155"/>
      <c r="N280" s="155"/>
    </row>
    <row r="281" spans="2:14" ht="15.75">
      <c r="B281" s="8"/>
      <c r="C281" s="9"/>
      <c r="D281" s="7"/>
      <c r="E281" s="7"/>
      <c r="F281" s="156" t="s">
        <v>5</v>
      </c>
      <c r="G281" s="156"/>
      <c r="H281" s="157" t="s">
        <v>6</v>
      </c>
      <c r="I281" s="157"/>
      <c r="J281" s="157"/>
      <c r="K281" s="157"/>
      <c r="L281" s="157"/>
      <c r="M281" s="157"/>
      <c r="N281" s="157"/>
    </row>
    <row r="282" spans="2:14" ht="20.25">
      <c r="B282" s="10"/>
      <c r="C282" s="11" t="s">
        <v>7</v>
      </c>
      <c r="D282" s="12"/>
      <c r="E282" s="7"/>
      <c r="F282" s="158" t="s">
        <v>8</v>
      </c>
      <c r="G282" s="158"/>
      <c r="H282" s="159">
        <v>45367</v>
      </c>
      <c r="I282" s="159"/>
      <c r="J282" s="159"/>
      <c r="K282" s="13" t="s">
        <v>9</v>
      </c>
      <c r="L282" s="160"/>
      <c r="M282" s="160"/>
      <c r="N282" s="160"/>
    </row>
    <row r="283" spans="2:14" ht="15.75">
      <c r="B283" s="14"/>
      <c r="C283" s="15"/>
      <c r="D283" s="7"/>
      <c r="E283" s="7"/>
      <c r="F283" s="16"/>
      <c r="G283" s="15"/>
      <c r="H283" s="15"/>
      <c r="I283" s="17"/>
      <c r="J283" s="18"/>
      <c r="K283" s="19"/>
      <c r="L283" s="19"/>
      <c r="M283" s="19"/>
      <c r="N283" s="20"/>
    </row>
    <row r="284" spans="2:14" ht="15.75">
      <c r="B284" s="21" t="s">
        <v>10</v>
      </c>
      <c r="C284" s="161" t="s">
        <v>45</v>
      </c>
      <c r="D284" s="161"/>
      <c r="E284" s="22"/>
      <c r="F284" s="23" t="s">
        <v>12</v>
      </c>
      <c r="G284" s="162" t="s">
        <v>69</v>
      </c>
      <c r="H284" s="162"/>
      <c r="I284" s="162"/>
      <c r="J284" s="162"/>
      <c r="K284" s="162"/>
      <c r="L284" s="162"/>
      <c r="M284" s="162"/>
      <c r="N284" s="162"/>
    </row>
    <row r="285" spans="2:14" ht="15">
      <c r="B285" s="24" t="s">
        <v>14</v>
      </c>
      <c r="C285" s="163" t="s">
        <v>47</v>
      </c>
      <c r="D285" s="163"/>
      <c r="E285" s="25"/>
      <c r="F285" s="26" t="s">
        <v>16</v>
      </c>
      <c r="G285" s="164" t="s">
        <v>62</v>
      </c>
      <c r="H285" s="164"/>
      <c r="I285" s="164"/>
      <c r="J285" s="164"/>
      <c r="K285" s="164"/>
      <c r="L285" s="164"/>
      <c r="M285" s="164"/>
      <c r="N285" s="164"/>
    </row>
    <row r="286" spans="2:14" ht="15">
      <c r="B286" s="27" t="s">
        <v>18</v>
      </c>
      <c r="C286" s="165" t="s">
        <v>68</v>
      </c>
      <c r="D286" s="165"/>
      <c r="E286" s="25"/>
      <c r="F286" s="28" t="s">
        <v>20</v>
      </c>
      <c r="G286" s="166" t="s">
        <v>60</v>
      </c>
      <c r="H286" s="166"/>
      <c r="I286" s="166"/>
      <c r="J286" s="166"/>
      <c r="K286" s="166"/>
      <c r="L286" s="166"/>
      <c r="M286" s="166"/>
      <c r="N286" s="166"/>
    </row>
    <row r="287" spans="2:14" ht="15">
      <c r="B287" s="27" t="s">
        <v>22</v>
      </c>
      <c r="C287" s="165" t="s">
        <v>51</v>
      </c>
      <c r="D287" s="165"/>
      <c r="E287" s="25"/>
      <c r="F287" s="29" t="s">
        <v>24</v>
      </c>
      <c r="G287" s="166" t="s">
        <v>64</v>
      </c>
      <c r="H287" s="166"/>
      <c r="I287" s="166"/>
      <c r="J287" s="166"/>
      <c r="K287" s="166"/>
      <c r="L287" s="166"/>
      <c r="M287" s="166"/>
      <c r="N287" s="166"/>
    </row>
    <row r="288" spans="2:14" ht="15.75">
      <c r="B288" s="30"/>
      <c r="C288" s="7"/>
      <c r="D288" s="7"/>
      <c r="E288" s="7"/>
      <c r="F288" s="16"/>
      <c r="G288" s="31"/>
      <c r="H288" s="31"/>
      <c r="I288" s="31"/>
      <c r="J288" s="7"/>
      <c r="K288" s="7"/>
      <c r="L288" s="7"/>
      <c r="M288" s="32"/>
      <c r="N288" s="33"/>
    </row>
    <row r="289" spans="2:15" ht="15.75">
      <c r="B289" s="34" t="s">
        <v>26</v>
      </c>
      <c r="C289" s="7"/>
      <c r="D289" s="7"/>
      <c r="E289" s="7"/>
      <c r="F289" s="35">
        <v>1</v>
      </c>
      <c r="G289" s="35">
        <v>2</v>
      </c>
      <c r="H289" s="35">
        <v>3</v>
      </c>
      <c r="I289" s="35">
        <v>4</v>
      </c>
      <c r="J289" s="35">
        <v>5</v>
      </c>
      <c r="K289" s="167" t="s">
        <v>27</v>
      </c>
      <c r="L289" s="167"/>
      <c r="M289" s="35" t="s">
        <v>28</v>
      </c>
      <c r="N289" s="36" t="s">
        <v>29</v>
      </c>
      <c r="O289" s="37"/>
    </row>
    <row r="290" spans="2:14" ht="15">
      <c r="B290" s="38" t="s">
        <v>30</v>
      </c>
      <c r="C290" s="39" t="str">
        <f>IF(C285&gt;"",C285,"")</f>
        <v>Luca Solapuro</v>
      </c>
      <c r="D290" s="39" t="str">
        <f>IF(G285&gt;"",G285,"")</f>
        <v>Lenni Valtola</v>
      </c>
      <c r="E290" s="40"/>
      <c r="F290" s="41">
        <v>6</v>
      </c>
      <c r="G290" s="41">
        <v>8</v>
      </c>
      <c r="H290" s="41">
        <v>6</v>
      </c>
      <c r="I290" s="41"/>
      <c r="J290" s="41"/>
      <c r="K290" s="42">
        <f>IF(ISBLANK(F290),"",COUNTIF(F290:J290,"&gt;=0"))</f>
        <v>3</v>
      </c>
      <c r="L290" s="43">
        <f>IF(ISBLANK(F290),"",(IF(LEFT(F290,1)="-",1,0)+IF(LEFT(G290,1)="-",1,0)+IF(LEFT(H290,1)="-",1,0)+IF(LEFT(I290,1)="-",1,0)+IF(LEFT(J290,1)="-",1,0)))</f>
        <v>0</v>
      </c>
      <c r="M290" s="44">
        <f aca="true" t="shared" si="11" ref="M290:N294">IF(K290=3,1,"")</f>
        <v>1</v>
      </c>
      <c r="N290" s="44">
        <f t="shared" si="11"/>
      </c>
    </row>
    <row r="291" spans="2:14" ht="15">
      <c r="B291" s="38" t="s">
        <v>31</v>
      </c>
      <c r="C291" s="39" t="str">
        <f>IF(C286&gt;"",C286,"")</f>
        <v>Magnus Jackson</v>
      </c>
      <c r="D291" s="39" t="str">
        <f>IF(G286&gt;"",G286,"")</f>
        <v>Oiva Kiviluoto</v>
      </c>
      <c r="E291" s="40"/>
      <c r="F291" s="41">
        <v>9</v>
      </c>
      <c r="G291" s="41">
        <v>11</v>
      </c>
      <c r="H291" s="41">
        <v>-8</v>
      </c>
      <c r="I291" s="41">
        <v>10</v>
      </c>
      <c r="J291" s="41"/>
      <c r="K291" s="42">
        <f>IF(ISBLANK(F291),"",COUNTIF(F291:J291,"&gt;=0"))</f>
        <v>3</v>
      </c>
      <c r="L291" s="43">
        <f>IF(ISBLANK(F291),"",(IF(LEFT(F291,1)="-",1,0)+IF(LEFT(G291,1)="-",1,0)+IF(LEFT(H291,1)="-",1,0)+IF(LEFT(I291,1)="-",1,0)+IF(LEFT(J291,1)="-",1,0)))</f>
        <v>1</v>
      </c>
      <c r="M291" s="44">
        <f t="shared" si="11"/>
        <v>1</v>
      </c>
      <c r="N291" s="44">
        <f t="shared" si="11"/>
      </c>
    </row>
    <row r="292" spans="2:14" ht="15">
      <c r="B292" s="38" t="s">
        <v>32</v>
      </c>
      <c r="C292" s="39" t="str">
        <f>IF(C287&gt;"",C287,"")</f>
        <v>Upi Valkeapää</v>
      </c>
      <c r="D292" s="39" t="str">
        <f>IF(G287&gt;"",G287,"")</f>
        <v>Eino Kiviluoto</v>
      </c>
      <c r="E292" s="40"/>
      <c r="F292" s="41">
        <v>9</v>
      </c>
      <c r="G292" s="41">
        <v>8</v>
      </c>
      <c r="H292" s="41">
        <v>-9</v>
      </c>
      <c r="I292" s="41">
        <v>9</v>
      </c>
      <c r="J292" s="41"/>
      <c r="K292" s="42">
        <f>IF(ISBLANK(F292),"",COUNTIF(F292:J292,"&gt;=0"))</f>
        <v>3</v>
      </c>
      <c r="L292" s="43">
        <f>IF(ISBLANK(F292),"",(IF(LEFT(F292,1)="-",1,0)+IF(LEFT(G292,1)="-",1,0)+IF(LEFT(H292,1)="-",1,0)+IF(LEFT(I292,1)="-",1,0)+IF(LEFT(J292,1)="-",1,0)))</f>
        <v>1</v>
      </c>
      <c r="M292" s="44">
        <f t="shared" si="11"/>
        <v>1</v>
      </c>
      <c r="N292" s="44">
        <f t="shared" si="11"/>
      </c>
    </row>
    <row r="293" spans="2:14" ht="15">
      <c r="B293" s="38" t="s">
        <v>33</v>
      </c>
      <c r="C293" s="39" t="str">
        <f>IF(C285&gt;"",C285,"")</f>
        <v>Luca Solapuro</v>
      </c>
      <c r="D293" s="39" t="str">
        <f>IF(G286&gt;"",G286,"")</f>
        <v>Oiva Kiviluoto</v>
      </c>
      <c r="E293" s="40"/>
      <c r="F293" s="41"/>
      <c r="G293" s="41"/>
      <c r="H293" s="41"/>
      <c r="I293" s="41"/>
      <c r="J293" s="41"/>
      <c r="K293" s="42">
        <f>IF(ISBLANK(F293),"",COUNTIF(F293:J293,"&gt;=0"))</f>
      </c>
      <c r="L293" s="43">
        <f>IF(ISBLANK(F293),"",(IF(LEFT(F293,1)="-",1,0)+IF(LEFT(G293,1)="-",1,0)+IF(LEFT(H293,1)="-",1,0)+IF(LEFT(I293,1)="-",1,0)+IF(LEFT(J293,1)="-",1,0)))</f>
      </c>
      <c r="M293" s="44">
        <f t="shared" si="11"/>
      </c>
      <c r="N293" s="44">
        <f t="shared" si="11"/>
      </c>
    </row>
    <row r="294" spans="2:14" ht="15">
      <c r="B294" s="38" t="s">
        <v>34</v>
      </c>
      <c r="C294" s="39" t="str">
        <f>IF(C286&gt;"",C286,"")</f>
        <v>Magnus Jackson</v>
      </c>
      <c r="D294" s="39" t="str">
        <f>IF(G285&gt;"",G285,"")</f>
        <v>Lenni Valtola</v>
      </c>
      <c r="E294" s="40"/>
      <c r="F294" s="41"/>
      <c r="G294" s="41"/>
      <c r="H294" s="41"/>
      <c r="I294" s="41"/>
      <c r="J294" s="41"/>
      <c r="K294" s="42">
        <f>IF(ISBLANK(F294),"",COUNTIF(F294:J294,"&gt;=0"))</f>
      </c>
      <c r="L294" s="43">
        <f>IF(ISBLANK(F294),"",(IF(LEFT(F294,1)="-",1,0)+IF(LEFT(G294,1)="-",1,0)+IF(LEFT(H294,1)="-",1,0)+IF(LEFT(I294,1)="-",1,0)+IF(LEFT(J294,1)="-",1,0)))</f>
      </c>
      <c r="M294" s="44">
        <f t="shared" si="11"/>
      </c>
      <c r="N294" s="44">
        <f t="shared" si="11"/>
      </c>
    </row>
    <row r="295" spans="2:14" ht="15.75">
      <c r="B295" s="30"/>
      <c r="C295" s="7"/>
      <c r="D295" s="7"/>
      <c r="E295" s="7"/>
      <c r="F295" s="7"/>
      <c r="G295" s="7"/>
      <c r="H295" s="7"/>
      <c r="I295" s="168" t="s">
        <v>35</v>
      </c>
      <c r="J295" s="168"/>
      <c r="K295" s="45">
        <f>SUM(K290:K294)</f>
        <v>9</v>
      </c>
      <c r="L295" s="45">
        <f>SUM(L290:L294)</f>
        <v>2</v>
      </c>
      <c r="M295" s="45">
        <f>SUM(M290:M294)</f>
        <v>3</v>
      </c>
      <c r="N295" s="45">
        <f>SUM(N290:N294)</f>
        <v>0</v>
      </c>
    </row>
    <row r="296" spans="2:14" ht="15.75">
      <c r="B296" s="46" t="s">
        <v>36</v>
      </c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47"/>
    </row>
    <row r="297" spans="2:14" ht="15.75">
      <c r="B297" s="48" t="s">
        <v>37</v>
      </c>
      <c r="C297" s="49"/>
      <c r="D297" s="49" t="s">
        <v>38</v>
      </c>
      <c r="E297" s="50"/>
      <c r="F297" s="49"/>
      <c r="G297" s="49" t="s">
        <v>39</v>
      </c>
      <c r="H297" s="50"/>
      <c r="I297" s="49"/>
      <c r="J297" s="51" t="s">
        <v>40</v>
      </c>
      <c r="K297" s="12"/>
      <c r="L297" s="7"/>
      <c r="M297" s="7"/>
      <c r="N297" s="47"/>
    </row>
    <row r="298" spans="2:14" ht="18">
      <c r="B298" s="30"/>
      <c r="C298" s="7"/>
      <c r="D298" s="7"/>
      <c r="E298" s="7"/>
      <c r="F298" s="7"/>
      <c r="G298" s="7"/>
      <c r="H298" s="7"/>
      <c r="I298" s="7"/>
      <c r="J298" s="169" t="str">
        <f>IF(M295=3,C284,IF(N295=3,G284,""))</f>
        <v>MBF</v>
      </c>
      <c r="K298" s="169"/>
      <c r="L298" s="169"/>
      <c r="M298" s="169"/>
      <c r="N298" s="169"/>
    </row>
    <row r="299" spans="2:14" ht="18">
      <c r="B299" s="52"/>
      <c r="C299" s="53"/>
      <c r="D299" s="53"/>
      <c r="E299" s="53"/>
      <c r="F299" s="53"/>
      <c r="G299" s="53"/>
      <c r="H299" s="53"/>
      <c r="I299" s="53"/>
      <c r="J299" s="54"/>
      <c r="K299" s="54"/>
      <c r="L299" s="54"/>
      <c r="M299" s="54"/>
      <c r="N299" s="55"/>
    </row>
    <row r="300" ht="15">
      <c r="B300" s="37" t="s">
        <v>41</v>
      </c>
    </row>
    <row r="301" ht="15">
      <c r="B301" t="s">
        <v>42</v>
      </c>
    </row>
    <row r="302" ht="15">
      <c r="B302" t="s">
        <v>43</v>
      </c>
    </row>
  </sheetData>
  <sheetProtection selectLockedCells="1" selectUnlockedCells="1"/>
  <mergeCells count="240">
    <mergeCell ref="J298:N298"/>
    <mergeCell ref="C286:D286"/>
    <mergeCell ref="G286:N286"/>
    <mergeCell ref="C287:D287"/>
    <mergeCell ref="G287:N287"/>
    <mergeCell ref="K289:L289"/>
    <mergeCell ref="I295:J295"/>
    <mergeCell ref="F282:G282"/>
    <mergeCell ref="H282:J282"/>
    <mergeCell ref="L282:N282"/>
    <mergeCell ref="C284:D284"/>
    <mergeCell ref="G284:N284"/>
    <mergeCell ref="C285:D285"/>
    <mergeCell ref="G285:N285"/>
    <mergeCell ref="J273:N273"/>
    <mergeCell ref="F279:G279"/>
    <mergeCell ref="H279:N279"/>
    <mergeCell ref="F280:G280"/>
    <mergeCell ref="H280:N280"/>
    <mergeCell ref="F281:G281"/>
    <mergeCell ref="H281:N281"/>
    <mergeCell ref="C261:D261"/>
    <mergeCell ref="G261:N261"/>
    <mergeCell ref="C262:D262"/>
    <mergeCell ref="G262:N262"/>
    <mergeCell ref="K264:L264"/>
    <mergeCell ref="I270:J270"/>
    <mergeCell ref="F257:G257"/>
    <mergeCell ref="H257:J257"/>
    <mergeCell ref="L257:N257"/>
    <mergeCell ref="C259:D259"/>
    <mergeCell ref="G259:N259"/>
    <mergeCell ref="C260:D260"/>
    <mergeCell ref="G260:N260"/>
    <mergeCell ref="J248:N248"/>
    <mergeCell ref="F254:G254"/>
    <mergeCell ref="H254:N254"/>
    <mergeCell ref="F255:G255"/>
    <mergeCell ref="H255:N255"/>
    <mergeCell ref="F256:G256"/>
    <mergeCell ref="H256:N256"/>
    <mergeCell ref="C236:D236"/>
    <mergeCell ref="G236:N236"/>
    <mergeCell ref="C237:D237"/>
    <mergeCell ref="G237:N237"/>
    <mergeCell ref="K239:L239"/>
    <mergeCell ref="I245:J245"/>
    <mergeCell ref="F232:G232"/>
    <mergeCell ref="H232:J232"/>
    <mergeCell ref="L232:N232"/>
    <mergeCell ref="C234:D234"/>
    <mergeCell ref="G234:N234"/>
    <mergeCell ref="C235:D235"/>
    <mergeCell ref="G235:N235"/>
    <mergeCell ref="J223:N223"/>
    <mergeCell ref="F229:G229"/>
    <mergeCell ref="H229:N229"/>
    <mergeCell ref="F230:G230"/>
    <mergeCell ref="H230:N230"/>
    <mergeCell ref="F231:G231"/>
    <mergeCell ref="H231:N231"/>
    <mergeCell ref="C211:D211"/>
    <mergeCell ref="G211:N211"/>
    <mergeCell ref="C212:D212"/>
    <mergeCell ref="G212:N212"/>
    <mergeCell ref="K214:L214"/>
    <mergeCell ref="I220:J220"/>
    <mergeCell ref="F207:G207"/>
    <mergeCell ref="H207:J207"/>
    <mergeCell ref="L207:N207"/>
    <mergeCell ref="C209:D209"/>
    <mergeCell ref="G209:N209"/>
    <mergeCell ref="C210:D210"/>
    <mergeCell ref="G210:N210"/>
    <mergeCell ref="J198:N198"/>
    <mergeCell ref="F204:G204"/>
    <mergeCell ref="H204:N204"/>
    <mergeCell ref="F205:G205"/>
    <mergeCell ref="H205:N205"/>
    <mergeCell ref="F206:G206"/>
    <mergeCell ref="H206:N206"/>
    <mergeCell ref="C186:D186"/>
    <mergeCell ref="G186:N186"/>
    <mergeCell ref="C187:D187"/>
    <mergeCell ref="G187:N187"/>
    <mergeCell ref="K189:L189"/>
    <mergeCell ref="I195:J195"/>
    <mergeCell ref="F182:G182"/>
    <mergeCell ref="H182:J182"/>
    <mergeCell ref="L182:N182"/>
    <mergeCell ref="C184:D184"/>
    <mergeCell ref="G184:N184"/>
    <mergeCell ref="C185:D185"/>
    <mergeCell ref="G185:N185"/>
    <mergeCell ref="J173:N173"/>
    <mergeCell ref="F179:G179"/>
    <mergeCell ref="H179:N179"/>
    <mergeCell ref="F180:G180"/>
    <mergeCell ref="H180:N180"/>
    <mergeCell ref="F181:G181"/>
    <mergeCell ref="H181:N181"/>
    <mergeCell ref="C161:D161"/>
    <mergeCell ref="G161:N161"/>
    <mergeCell ref="C162:D162"/>
    <mergeCell ref="G162:N162"/>
    <mergeCell ref="K164:L164"/>
    <mergeCell ref="I170:J170"/>
    <mergeCell ref="F157:G157"/>
    <mergeCell ref="H157:J157"/>
    <mergeCell ref="L157:N157"/>
    <mergeCell ref="C159:D159"/>
    <mergeCell ref="G159:N159"/>
    <mergeCell ref="C160:D160"/>
    <mergeCell ref="G160:N160"/>
    <mergeCell ref="J148:N148"/>
    <mergeCell ref="F154:G154"/>
    <mergeCell ref="H154:N154"/>
    <mergeCell ref="F155:G155"/>
    <mergeCell ref="H155:N155"/>
    <mergeCell ref="F156:G156"/>
    <mergeCell ref="H156:N156"/>
    <mergeCell ref="C136:D136"/>
    <mergeCell ref="G136:N136"/>
    <mergeCell ref="C137:D137"/>
    <mergeCell ref="G137:N137"/>
    <mergeCell ref="K139:L139"/>
    <mergeCell ref="I145:J145"/>
    <mergeCell ref="F132:G132"/>
    <mergeCell ref="H132:J132"/>
    <mergeCell ref="L132:N132"/>
    <mergeCell ref="C134:D134"/>
    <mergeCell ref="G134:N134"/>
    <mergeCell ref="C135:D135"/>
    <mergeCell ref="G135:N135"/>
    <mergeCell ref="J123:N123"/>
    <mergeCell ref="F129:G129"/>
    <mergeCell ref="H129:N129"/>
    <mergeCell ref="F130:G130"/>
    <mergeCell ref="H130:N130"/>
    <mergeCell ref="F131:G131"/>
    <mergeCell ref="H131:N131"/>
    <mergeCell ref="C111:D111"/>
    <mergeCell ref="G111:N111"/>
    <mergeCell ref="C112:D112"/>
    <mergeCell ref="G112:N112"/>
    <mergeCell ref="K114:L114"/>
    <mergeCell ref="I120:J120"/>
    <mergeCell ref="F107:G107"/>
    <mergeCell ref="H107:J107"/>
    <mergeCell ref="L107:N107"/>
    <mergeCell ref="C109:D109"/>
    <mergeCell ref="G109:N109"/>
    <mergeCell ref="C110:D110"/>
    <mergeCell ref="G110:N110"/>
    <mergeCell ref="J97:N97"/>
    <mergeCell ref="F104:G104"/>
    <mergeCell ref="H104:N104"/>
    <mergeCell ref="F105:G105"/>
    <mergeCell ref="H105:N105"/>
    <mergeCell ref="F106:G106"/>
    <mergeCell ref="H106:N106"/>
    <mergeCell ref="C85:D85"/>
    <mergeCell ref="G85:N85"/>
    <mergeCell ref="C86:D86"/>
    <mergeCell ref="G86:N86"/>
    <mergeCell ref="K88:L88"/>
    <mergeCell ref="I94:J94"/>
    <mergeCell ref="F81:G81"/>
    <mergeCell ref="H81:J81"/>
    <mergeCell ref="L81:N81"/>
    <mergeCell ref="C83:D83"/>
    <mergeCell ref="G83:N83"/>
    <mergeCell ref="C84:D84"/>
    <mergeCell ref="G84:N84"/>
    <mergeCell ref="J72:N72"/>
    <mergeCell ref="F78:G78"/>
    <mergeCell ref="H78:N78"/>
    <mergeCell ref="F79:G79"/>
    <mergeCell ref="H79:N79"/>
    <mergeCell ref="F80:G80"/>
    <mergeCell ref="H80:N80"/>
    <mergeCell ref="C60:D60"/>
    <mergeCell ref="G60:N60"/>
    <mergeCell ref="C61:D61"/>
    <mergeCell ref="G61:N61"/>
    <mergeCell ref="K63:L63"/>
    <mergeCell ref="I69:J69"/>
    <mergeCell ref="F56:G56"/>
    <mergeCell ref="H56:J56"/>
    <mergeCell ref="L56:N56"/>
    <mergeCell ref="C58:D58"/>
    <mergeCell ref="G58:N58"/>
    <mergeCell ref="C59:D59"/>
    <mergeCell ref="G59:N59"/>
    <mergeCell ref="J47:N47"/>
    <mergeCell ref="F53:G53"/>
    <mergeCell ref="H53:N53"/>
    <mergeCell ref="F54:G54"/>
    <mergeCell ref="H54:N54"/>
    <mergeCell ref="F55:G55"/>
    <mergeCell ref="H55:N55"/>
    <mergeCell ref="C35:D35"/>
    <mergeCell ref="G35:N35"/>
    <mergeCell ref="C36:D36"/>
    <mergeCell ref="G36:N36"/>
    <mergeCell ref="K38:L38"/>
    <mergeCell ref="I44:J44"/>
    <mergeCell ref="F31:G31"/>
    <mergeCell ref="H31:J31"/>
    <mergeCell ref="L31:N31"/>
    <mergeCell ref="C33:D33"/>
    <mergeCell ref="G33:N33"/>
    <mergeCell ref="C34:D34"/>
    <mergeCell ref="G34:N34"/>
    <mergeCell ref="J22:N22"/>
    <mergeCell ref="F28:G28"/>
    <mergeCell ref="H28:N28"/>
    <mergeCell ref="F29:G29"/>
    <mergeCell ref="H29:N29"/>
    <mergeCell ref="F30:G30"/>
    <mergeCell ref="H30:N30"/>
    <mergeCell ref="C10:D10"/>
    <mergeCell ref="G10:N10"/>
    <mergeCell ref="C11:D11"/>
    <mergeCell ref="G11:N11"/>
    <mergeCell ref="K13:L13"/>
    <mergeCell ref="I19:J19"/>
    <mergeCell ref="F6:G6"/>
    <mergeCell ref="H6:J6"/>
    <mergeCell ref="L6:N6"/>
    <mergeCell ref="C8:D8"/>
    <mergeCell ref="G8:N8"/>
    <mergeCell ref="C9:D9"/>
    <mergeCell ref="G9:N9"/>
    <mergeCell ref="F3:G3"/>
    <mergeCell ref="H3:N3"/>
    <mergeCell ref="F4:G4"/>
    <mergeCell ref="H4:N4"/>
    <mergeCell ref="F5:G5"/>
    <mergeCell ref="H5:N5"/>
  </mergeCells>
  <printOptions/>
  <pageMargins left="0.7" right="0.7" top="0.75" bottom="0.75" header="0.5118055555555555" footer="0.5118055555555555"/>
  <pageSetup horizontalDpi="300" verticalDpi="300" orientation="landscape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3:O10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8515625" style="0" customWidth="1"/>
    <col min="2" max="2" width="7.28125" style="0" customWidth="1"/>
    <col min="3" max="3" width="18.421875" style="0" customWidth="1"/>
    <col min="4" max="4" width="20.7109375" style="0" customWidth="1"/>
    <col min="5" max="5" width="2.28125" style="0" customWidth="1"/>
    <col min="6" max="10" width="5.7109375" style="0" customWidth="1"/>
    <col min="11" max="11" width="4.28125" style="0" customWidth="1"/>
    <col min="12" max="12" width="4.140625" style="0" customWidth="1"/>
    <col min="13" max="14" width="5.7109375" style="0" customWidth="1"/>
  </cols>
  <sheetData>
    <row r="3" spans="2:14" ht="15.75">
      <c r="B3" s="1"/>
      <c r="C3" s="2"/>
      <c r="D3" s="3"/>
      <c r="E3" s="3"/>
      <c r="F3" s="152" t="s">
        <v>0</v>
      </c>
      <c r="G3" s="152"/>
      <c r="H3" s="153" t="s">
        <v>1</v>
      </c>
      <c r="I3" s="153"/>
      <c r="J3" s="153"/>
      <c r="K3" s="153"/>
      <c r="L3" s="153"/>
      <c r="M3" s="153"/>
      <c r="N3" s="153"/>
    </row>
    <row r="4" spans="2:14" ht="15.75">
      <c r="B4" s="4"/>
      <c r="C4" s="5" t="s">
        <v>2</v>
      </c>
      <c r="D4" s="6"/>
      <c r="E4" s="7"/>
      <c r="F4" s="154" t="s">
        <v>3</v>
      </c>
      <c r="G4" s="154"/>
      <c r="H4" s="155" t="s">
        <v>4</v>
      </c>
      <c r="I4" s="155"/>
      <c r="J4" s="155"/>
      <c r="K4" s="155"/>
      <c r="L4" s="155"/>
      <c r="M4" s="155"/>
      <c r="N4" s="155"/>
    </row>
    <row r="5" spans="2:14" ht="15.75">
      <c r="B5" s="8"/>
      <c r="C5" s="9"/>
      <c r="D5" s="7"/>
      <c r="E5" s="7"/>
      <c r="F5" s="156" t="s">
        <v>5</v>
      </c>
      <c r="G5" s="156"/>
      <c r="H5" s="157" t="s">
        <v>140</v>
      </c>
      <c r="I5" s="157"/>
      <c r="J5" s="157"/>
      <c r="K5" s="157"/>
      <c r="L5" s="157"/>
      <c r="M5" s="157"/>
      <c r="N5" s="157"/>
    </row>
    <row r="6" spans="2:14" ht="20.25">
      <c r="B6" s="10"/>
      <c r="C6" s="11" t="s">
        <v>7</v>
      </c>
      <c r="D6" s="12"/>
      <c r="E6" s="7"/>
      <c r="F6" s="158" t="s">
        <v>8</v>
      </c>
      <c r="G6" s="158"/>
      <c r="H6" s="159">
        <v>45367</v>
      </c>
      <c r="I6" s="159"/>
      <c r="J6" s="159"/>
      <c r="K6" s="13" t="s">
        <v>9</v>
      </c>
      <c r="L6" s="160"/>
      <c r="M6" s="160"/>
      <c r="N6" s="160"/>
    </row>
    <row r="7" spans="2:14" ht="15.75">
      <c r="B7" s="14"/>
      <c r="C7" s="15"/>
      <c r="D7" s="7"/>
      <c r="E7" s="7"/>
      <c r="F7" s="16"/>
      <c r="G7" s="15"/>
      <c r="H7" s="15"/>
      <c r="I7" s="17"/>
      <c r="J7" s="18"/>
      <c r="K7" s="19"/>
      <c r="L7" s="19"/>
      <c r="M7" s="19"/>
      <c r="N7" s="20"/>
    </row>
    <row r="8" spans="2:14" ht="15.75">
      <c r="B8" s="21" t="s">
        <v>10</v>
      </c>
      <c r="C8" s="161" t="s">
        <v>4</v>
      </c>
      <c r="D8" s="161"/>
      <c r="E8" s="22"/>
      <c r="F8" s="23" t="s">
        <v>12</v>
      </c>
      <c r="G8" s="162"/>
      <c r="H8" s="162"/>
      <c r="I8" s="162"/>
      <c r="J8" s="162"/>
      <c r="K8" s="162"/>
      <c r="L8" s="162"/>
      <c r="M8" s="162"/>
      <c r="N8" s="162"/>
    </row>
    <row r="9" spans="2:14" ht="15">
      <c r="B9" s="24" t="s">
        <v>14</v>
      </c>
      <c r="C9" s="163" t="s">
        <v>163</v>
      </c>
      <c r="D9" s="163"/>
      <c r="E9" s="25"/>
      <c r="F9" s="26" t="s">
        <v>16</v>
      </c>
      <c r="G9" s="164" t="s">
        <v>146</v>
      </c>
      <c r="H9" s="164"/>
      <c r="I9" s="164"/>
      <c r="J9" s="164"/>
      <c r="K9" s="164"/>
      <c r="L9" s="164"/>
      <c r="M9" s="164"/>
      <c r="N9" s="164"/>
    </row>
    <row r="10" spans="2:14" ht="15">
      <c r="B10" s="27" t="s">
        <v>18</v>
      </c>
      <c r="C10" s="165" t="s">
        <v>71</v>
      </c>
      <c r="D10" s="165"/>
      <c r="E10" s="25"/>
      <c r="F10" s="28" t="s">
        <v>20</v>
      </c>
      <c r="G10" s="166" t="s">
        <v>148</v>
      </c>
      <c r="H10" s="166"/>
      <c r="I10" s="166"/>
      <c r="J10" s="166"/>
      <c r="K10" s="166"/>
      <c r="L10" s="166"/>
      <c r="M10" s="166"/>
      <c r="N10" s="166"/>
    </row>
    <row r="11" spans="2:14" ht="15">
      <c r="B11" s="27" t="s">
        <v>22</v>
      </c>
      <c r="C11" s="165" t="s">
        <v>70</v>
      </c>
      <c r="D11" s="165"/>
      <c r="E11" s="25"/>
      <c r="F11" s="29" t="s">
        <v>24</v>
      </c>
      <c r="G11" s="166" t="s">
        <v>149</v>
      </c>
      <c r="H11" s="166"/>
      <c r="I11" s="166"/>
      <c r="J11" s="166"/>
      <c r="K11" s="166"/>
      <c r="L11" s="166"/>
      <c r="M11" s="166"/>
      <c r="N11" s="166"/>
    </row>
    <row r="12" spans="2:14" ht="15.75">
      <c r="B12" s="30"/>
      <c r="C12" s="7"/>
      <c r="D12" s="7"/>
      <c r="E12" s="7"/>
      <c r="F12" s="16"/>
      <c r="G12" s="31"/>
      <c r="H12" s="31"/>
      <c r="I12" s="31"/>
      <c r="J12" s="7"/>
      <c r="K12" s="7"/>
      <c r="L12" s="7"/>
      <c r="M12" s="32"/>
      <c r="N12" s="33"/>
    </row>
    <row r="13" spans="2:15" ht="15.75">
      <c r="B13" s="34" t="s">
        <v>26</v>
      </c>
      <c r="C13" s="7"/>
      <c r="D13" s="7"/>
      <c r="E13" s="7"/>
      <c r="F13" s="35">
        <v>1</v>
      </c>
      <c r="G13" s="35">
        <v>2</v>
      </c>
      <c r="H13" s="35">
        <v>3</v>
      </c>
      <c r="I13" s="35">
        <v>4</v>
      </c>
      <c r="J13" s="35">
        <v>5</v>
      </c>
      <c r="K13" s="167" t="s">
        <v>27</v>
      </c>
      <c r="L13" s="167"/>
      <c r="M13" s="35" t="s">
        <v>28</v>
      </c>
      <c r="N13" s="36" t="s">
        <v>29</v>
      </c>
      <c r="O13" s="37"/>
    </row>
    <row r="14" spans="2:14" ht="15">
      <c r="B14" s="38" t="s">
        <v>30</v>
      </c>
      <c r="C14" s="39" t="str">
        <f>IF(C9&gt;"",C9,"")</f>
        <v>Iaroslav Bril</v>
      </c>
      <c r="D14" s="39" t="str">
        <f>IF(G9&gt;"",G9,"")</f>
        <v>Andreas Köhler</v>
      </c>
      <c r="E14" s="40"/>
      <c r="F14" s="41">
        <v>9</v>
      </c>
      <c r="G14" s="41">
        <v>5</v>
      </c>
      <c r="H14" s="41">
        <v>6</v>
      </c>
      <c r="I14" s="41"/>
      <c r="J14" s="41"/>
      <c r="K14" s="42">
        <f>IF(ISBLANK(F14),"",COUNTIF(F14:J14,"&gt;=0"))</f>
        <v>3</v>
      </c>
      <c r="L14" s="43">
        <f>IF(ISBLANK(F14),"",(IF(LEFT(F14,1)="-",1,0)+IF(LEFT(G14,1)="-",1,0)+IF(LEFT(H14,1)="-",1,0)+IF(LEFT(I14,1)="-",1,0)+IF(LEFT(J14,1)="-",1,0)))</f>
        <v>0</v>
      </c>
      <c r="M14" s="44">
        <f aca="true" t="shared" si="0" ref="M14:N18">IF(K14=3,1,"")</f>
        <v>1</v>
      </c>
      <c r="N14" s="44">
        <f t="shared" si="0"/>
      </c>
    </row>
    <row r="15" spans="2:14" ht="15">
      <c r="B15" s="38" t="s">
        <v>31</v>
      </c>
      <c r="C15" s="39" t="str">
        <f>IF(C10&gt;"",C10,"")</f>
        <v>Eetu Mäkelä</v>
      </c>
      <c r="D15" s="39" t="str">
        <f>IF(G10&gt;"",G10,"")</f>
        <v>Sisu Sammalkorpi</v>
      </c>
      <c r="E15" s="40"/>
      <c r="F15" s="41">
        <v>7</v>
      </c>
      <c r="G15" s="41">
        <v>9</v>
      </c>
      <c r="H15" s="41">
        <v>9</v>
      </c>
      <c r="I15" s="41"/>
      <c r="J15" s="41"/>
      <c r="K15" s="42">
        <f>IF(ISBLANK(F15),"",COUNTIF(F15:J15,"&gt;=0"))</f>
        <v>3</v>
      </c>
      <c r="L15" s="43">
        <f>IF(ISBLANK(F15),"",(IF(LEFT(F15,1)="-",1,0)+IF(LEFT(G15,1)="-",1,0)+IF(LEFT(H15,1)="-",1,0)+IF(LEFT(I15,1)="-",1,0)+IF(LEFT(J15,1)="-",1,0)))</f>
        <v>0</v>
      </c>
      <c r="M15" s="44">
        <f t="shared" si="0"/>
        <v>1</v>
      </c>
      <c r="N15" s="44">
        <f t="shared" si="0"/>
      </c>
    </row>
    <row r="16" spans="2:14" ht="15">
      <c r="B16" s="38" t="s">
        <v>32</v>
      </c>
      <c r="C16" s="39" t="str">
        <f>IF(C11&gt;"",C11,"")</f>
        <v>Luka Oinas</v>
      </c>
      <c r="D16" s="39" t="str">
        <f>IF(G11&gt;"",G11,"")</f>
        <v>Sam Londen</v>
      </c>
      <c r="E16" s="40"/>
      <c r="F16" s="41">
        <v>2</v>
      </c>
      <c r="G16" s="41">
        <v>3</v>
      </c>
      <c r="H16" s="41">
        <v>4</v>
      </c>
      <c r="I16" s="41"/>
      <c r="J16" s="41"/>
      <c r="K16" s="42">
        <f>IF(ISBLANK(F16),"",COUNTIF(F16:J16,"&gt;=0"))</f>
        <v>3</v>
      </c>
      <c r="L16" s="43">
        <f>IF(ISBLANK(F16),"",(IF(LEFT(F16,1)="-",1,0)+IF(LEFT(G16,1)="-",1,0)+IF(LEFT(H16,1)="-",1,0)+IF(LEFT(I16,1)="-",1,0)+IF(LEFT(J16,1)="-",1,0)))</f>
        <v>0</v>
      </c>
      <c r="M16" s="44">
        <f t="shared" si="0"/>
        <v>1</v>
      </c>
      <c r="N16" s="44">
        <f t="shared" si="0"/>
      </c>
    </row>
    <row r="17" spans="2:14" ht="15">
      <c r="B17" s="38" t="s">
        <v>33</v>
      </c>
      <c r="C17" s="39" t="str">
        <f>IF(C9&gt;"",C9,"")</f>
        <v>Iaroslav Bril</v>
      </c>
      <c r="D17" s="39" t="str">
        <f>IF(G10&gt;"",G10,"")</f>
        <v>Sisu Sammalkorpi</v>
      </c>
      <c r="E17" s="40"/>
      <c r="F17" s="41"/>
      <c r="G17" s="41"/>
      <c r="H17" s="41"/>
      <c r="I17" s="41"/>
      <c r="J17" s="41"/>
      <c r="K17" s="42">
        <f>IF(ISBLANK(F17),"",COUNTIF(F17:J17,"&gt;=0"))</f>
      </c>
      <c r="L17" s="43">
        <f>IF(ISBLANK(F17),"",(IF(LEFT(F17,1)="-",1,0)+IF(LEFT(G17,1)="-",1,0)+IF(LEFT(H17,1)="-",1,0)+IF(LEFT(I17,1)="-",1,0)+IF(LEFT(J17,1)="-",1,0)))</f>
      </c>
      <c r="M17" s="44">
        <f t="shared" si="0"/>
      </c>
      <c r="N17" s="44">
        <f t="shared" si="0"/>
      </c>
    </row>
    <row r="18" spans="2:14" ht="15">
      <c r="B18" s="38" t="s">
        <v>34</v>
      </c>
      <c r="C18" s="39" t="str">
        <f>IF(C10&gt;"",C10,"")</f>
        <v>Eetu Mäkelä</v>
      </c>
      <c r="D18" s="39" t="str">
        <f>IF(G9&gt;"",G9,"")</f>
        <v>Andreas Köhler</v>
      </c>
      <c r="E18" s="40"/>
      <c r="F18" s="41"/>
      <c r="G18" s="41"/>
      <c r="H18" s="41"/>
      <c r="I18" s="41"/>
      <c r="J18" s="41"/>
      <c r="K18" s="42">
        <f>IF(ISBLANK(F18),"",COUNTIF(F18:J18,"&gt;=0"))</f>
      </c>
      <c r="L18" s="43">
        <f>IF(ISBLANK(F18),"",(IF(LEFT(F18,1)="-",1,0)+IF(LEFT(G18,1)="-",1,0)+IF(LEFT(H18,1)="-",1,0)+IF(LEFT(I18,1)="-",1,0)+IF(LEFT(J18,1)="-",1,0)))</f>
      </c>
      <c r="M18" s="44">
        <f t="shared" si="0"/>
      </c>
      <c r="N18" s="44">
        <f t="shared" si="0"/>
      </c>
    </row>
    <row r="19" spans="2:14" ht="15.75">
      <c r="B19" s="30"/>
      <c r="C19" s="7"/>
      <c r="D19" s="7"/>
      <c r="E19" s="7"/>
      <c r="F19" s="7"/>
      <c r="G19" s="7"/>
      <c r="H19" s="7"/>
      <c r="I19" s="168" t="s">
        <v>35</v>
      </c>
      <c r="J19" s="168"/>
      <c r="K19" s="45">
        <f>SUM(K14:K18)</f>
        <v>9</v>
      </c>
      <c r="L19" s="45">
        <f>SUM(L14:L18)</f>
        <v>0</v>
      </c>
      <c r="M19" s="45">
        <f>SUM(M14:M18)</f>
        <v>3</v>
      </c>
      <c r="N19" s="45">
        <f>SUM(N14:N18)</f>
        <v>0</v>
      </c>
    </row>
    <row r="20" spans="2:14" ht="15.75">
      <c r="B20" s="46" t="s">
        <v>36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47"/>
    </row>
    <row r="21" spans="2:14" ht="15.75">
      <c r="B21" s="48" t="s">
        <v>37</v>
      </c>
      <c r="C21" s="49"/>
      <c r="D21" s="49" t="s">
        <v>38</v>
      </c>
      <c r="E21" s="50"/>
      <c r="F21" s="49"/>
      <c r="G21" s="49" t="s">
        <v>39</v>
      </c>
      <c r="H21" s="50"/>
      <c r="I21" s="49"/>
      <c r="J21" s="51" t="s">
        <v>40</v>
      </c>
      <c r="K21" s="12"/>
      <c r="L21" s="7"/>
      <c r="M21" s="7"/>
      <c r="N21" s="47"/>
    </row>
    <row r="22" spans="2:14" ht="18">
      <c r="B22" s="30"/>
      <c r="C22" s="7"/>
      <c r="D22" s="7"/>
      <c r="E22" s="7"/>
      <c r="F22" s="7"/>
      <c r="G22" s="7"/>
      <c r="H22" s="7"/>
      <c r="I22" s="7"/>
      <c r="J22" s="169" t="str">
        <f>IF(M19=3,C8,IF(N19=3,G8,""))</f>
        <v>OPT-86</v>
      </c>
      <c r="K22" s="169"/>
      <c r="L22" s="169"/>
      <c r="M22" s="169"/>
      <c r="N22" s="169"/>
    </row>
    <row r="23" spans="2:14" ht="18">
      <c r="B23" s="52"/>
      <c r="C23" s="53"/>
      <c r="D23" s="53"/>
      <c r="E23" s="53"/>
      <c r="F23" s="53"/>
      <c r="G23" s="53"/>
      <c r="H23" s="53"/>
      <c r="I23" s="53"/>
      <c r="J23" s="54"/>
      <c r="K23" s="54"/>
      <c r="L23" s="54"/>
      <c r="M23" s="54"/>
      <c r="N23" s="55"/>
    </row>
    <row r="24" ht="15">
      <c r="B24" s="37" t="s">
        <v>41</v>
      </c>
    </row>
    <row r="25" ht="15">
      <c r="B25" t="s">
        <v>42</v>
      </c>
    </row>
    <row r="26" ht="15">
      <c r="B26" t="s">
        <v>43</v>
      </c>
    </row>
    <row r="31" spans="2:14" ht="15.75">
      <c r="B31" s="1"/>
      <c r="C31" s="2"/>
      <c r="D31" s="3"/>
      <c r="E31" s="3"/>
      <c r="F31" s="152" t="s">
        <v>0</v>
      </c>
      <c r="G31" s="152"/>
      <c r="H31" s="153" t="s">
        <v>1</v>
      </c>
      <c r="I31" s="153"/>
      <c r="J31" s="153"/>
      <c r="K31" s="153"/>
      <c r="L31" s="153"/>
      <c r="M31" s="153"/>
      <c r="N31" s="153"/>
    </row>
    <row r="32" spans="2:14" ht="15.75">
      <c r="B32" s="4"/>
      <c r="C32" s="5" t="s">
        <v>2</v>
      </c>
      <c r="D32" s="6"/>
      <c r="E32" s="7"/>
      <c r="F32" s="154" t="s">
        <v>3</v>
      </c>
      <c r="G32" s="154"/>
      <c r="H32" s="155" t="s">
        <v>4</v>
      </c>
      <c r="I32" s="155"/>
      <c r="J32" s="155"/>
      <c r="K32" s="155"/>
      <c r="L32" s="155"/>
      <c r="M32" s="155"/>
      <c r="N32" s="155"/>
    </row>
    <row r="33" spans="2:14" ht="15.75">
      <c r="B33" s="8"/>
      <c r="C33" s="9"/>
      <c r="D33" s="7"/>
      <c r="E33" s="7"/>
      <c r="F33" s="156" t="s">
        <v>5</v>
      </c>
      <c r="G33" s="156"/>
      <c r="H33" s="157" t="s">
        <v>140</v>
      </c>
      <c r="I33" s="157"/>
      <c r="J33" s="157"/>
      <c r="K33" s="157"/>
      <c r="L33" s="157"/>
      <c r="M33" s="157"/>
      <c r="N33" s="157"/>
    </row>
    <row r="34" spans="2:14" ht="20.25">
      <c r="B34" s="10"/>
      <c r="C34" s="11" t="s">
        <v>7</v>
      </c>
      <c r="D34" s="12"/>
      <c r="E34" s="7"/>
      <c r="F34" s="158" t="s">
        <v>8</v>
      </c>
      <c r="G34" s="158"/>
      <c r="H34" s="159">
        <v>45367</v>
      </c>
      <c r="I34" s="159"/>
      <c r="J34" s="159"/>
      <c r="K34" s="13" t="s">
        <v>9</v>
      </c>
      <c r="L34" s="160"/>
      <c r="M34" s="160"/>
      <c r="N34" s="160"/>
    </row>
    <row r="35" spans="2:14" ht="15.75">
      <c r="B35" s="14"/>
      <c r="C35" s="15"/>
      <c r="D35" s="7"/>
      <c r="E35" s="7"/>
      <c r="F35" s="16"/>
      <c r="G35" s="15"/>
      <c r="H35" s="15"/>
      <c r="I35" s="17"/>
      <c r="J35" s="18"/>
      <c r="K35" s="19"/>
      <c r="L35" s="19"/>
      <c r="M35" s="19"/>
      <c r="N35" s="20"/>
    </row>
    <row r="36" spans="2:14" ht="15.75">
      <c r="B36" s="21" t="s">
        <v>10</v>
      </c>
      <c r="C36" s="161" t="s">
        <v>164</v>
      </c>
      <c r="D36" s="161"/>
      <c r="E36" s="22"/>
      <c r="F36" s="23" t="s">
        <v>12</v>
      </c>
      <c r="G36" s="162" t="s">
        <v>52</v>
      </c>
      <c r="H36" s="162"/>
      <c r="I36" s="162"/>
      <c r="J36" s="162"/>
      <c r="K36" s="162"/>
      <c r="L36" s="162"/>
      <c r="M36" s="162"/>
      <c r="N36" s="162"/>
    </row>
    <row r="37" spans="2:14" ht="15">
      <c r="B37" s="24" t="s">
        <v>14</v>
      </c>
      <c r="C37" s="163" t="s">
        <v>165</v>
      </c>
      <c r="D37" s="163"/>
      <c r="E37" s="25"/>
      <c r="F37" s="26" t="s">
        <v>16</v>
      </c>
      <c r="G37" s="164" t="s">
        <v>56</v>
      </c>
      <c r="H37" s="164"/>
      <c r="I37" s="164"/>
      <c r="J37" s="164"/>
      <c r="K37" s="164"/>
      <c r="L37" s="164"/>
      <c r="M37" s="164"/>
      <c r="N37" s="164"/>
    </row>
    <row r="38" spans="2:14" ht="15">
      <c r="B38" s="27" t="s">
        <v>18</v>
      </c>
      <c r="C38" s="165" t="s">
        <v>166</v>
      </c>
      <c r="D38" s="165"/>
      <c r="E38" s="25"/>
      <c r="F38" s="28" t="s">
        <v>20</v>
      </c>
      <c r="G38" s="166" t="s">
        <v>54</v>
      </c>
      <c r="H38" s="166"/>
      <c r="I38" s="166"/>
      <c r="J38" s="166"/>
      <c r="K38" s="166"/>
      <c r="L38" s="166"/>
      <c r="M38" s="166"/>
      <c r="N38" s="166"/>
    </row>
    <row r="39" spans="2:14" ht="15">
      <c r="B39" s="27" t="s">
        <v>22</v>
      </c>
      <c r="C39" s="165" t="s">
        <v>167</v>
      </c>
      <c r="D39" s="165"/>
      <c r="E39" s="25"/>
      <c r="F39" s="29" t="s">
        <v>24</v>
      </c>
      <c r="G39" s="166" t="s">
        <v>153</v>
      </c>
      <c r="H39" s="166"/>
      <c r="I39" s="166"/>
      <c r="J39" s="166"/>
      <c r="K39" s="166"/>
      <c r="L39" s="166"/>
      <c r="M39" s="166"/>
      <c r="N39" s="166"/>
    </row>
    <row r="40" spans="2:14" ht="15.75">
      <c r="B40" s="30"/>
      <c r="C40" s="7"/>
      <c r="D40" s="7"/>
      <c r="E40" s="7"/>
      <c r="F40" s="16"/>
      <c r="G40" s="31"/>
      <c r="H40" s="31"/>
      <c r="I40" s="31"/>
      <c r="J40" s="7"/>
      <c r="K40" s="7"/>
      <c r="L40" s="7"/>
      <c r="M40" s="32"/>
      <c r="N40" s="33"/>
    </row>
    <row r="41" spans="2:15" ht="15.75">
      <c r="B41" s="34" t="s">
        <v>26</v>
      </c>
      <c r="C41" s="7"/>
      <c r="D41" s="7"/>
      <c r="E41" s="7"/>
      <c r="F41" s="35">
        <v>1</v>
      </c>
      <c r="G41" s="35">
        <v>2</v>
      </c>
      <c r="H41" s="35">
        <v>3</v>
      </c>
      <c r="I41" s="35">
        <v>4</v>
      </c>
      <c r="J41" s="35">
        <v>5</v>
      </c>
      <c r="K41" s="167" t="s">
        <v>27</v>
      </c>
      <c r="L41" s="167"/>
      <c r="M41" s="35" t="s">
        <v>28</v>
      </c>
      <c r="N41" s="36" t="s">
        <v>29</v>
      </c>
      <c r="O41" s="37"/>
    </row>
    <row r="42" spans="2:14" ht="15">
      <c r="B42" s="38" t="s">
        <v>30</v>
      </c>
      <c r="C42" s="39" t="str">
        <f>IF(C37&gt;"",C37,"")</f>
        <v>Lassi Lehtola</v>
      </c>
      <c r="D42" s="39" t="str">
        <f>IF(G37&gt;"",G37,"")</f>
        <v>Noel Metsätie</v>
      </c>
      <c r="E42" s="40"/>
      <c r="F42" s="41">
        <v>2</v>
      </c>
      <c r="G42" s="41">
        <v>7</v>
      </c>
      <c r="H42" s="41">
        <v>2</v>
      </c>
      <c r="I42" s="41"/>
      <c r="J42" s="41"/>
      <c r="K42" s="42">
        <f>IF(ISBLANK(F42),"",COUNTIF(F42:J42,"&gt;=0"))</f>
        <v>3</v>
      </c>
      <c r="L42" s="43">
        <f>IF(ISBLANK(F42),"",(IF(LEFT(F42,1)="-",1,0)+IF(LEFT(G42,1)="-",1,0)+IF(LEFT(H42,1)="-",1,0)+IF(LEFT(I42,1)="-",1,0)+IF(LEFT(J42,1)="-",1,0)))</f>
        <v>0</v>
      </c>
      <c r="M42" s="44">
        <f aca="true" t="shared" si="1" ref="M42:N46">IF(K42=3,1,"")</f>
        <v>1</v>
      </c>
      <c r="N42" s="44">
        <f t="shared" si="1"/>
      </c>
    </row>
    <row r="43" spans="2:14" ht="15">
      <c r="B43" s="38" t="s">
        <v>31</v>
      </c>
      <c r="C43" s="39" t="str">
        <f>IF(C38&gt;"",C38,"")</f>
        <v>Joonas Kokko</v>
      </c>
      <c r="D43" s="39" t="str">
        <f>IF(G38&gt;"",G38,"")</f>
        <v>Eeka Vihreälaakso</v>
      </c>
      <c r="E43" s="40"/>
      <c r="F43" s="41">
        <v>3</v>
      </c>
      <c r="G43" s="41">
        <v>4</v>
      </c>
      <c r="H43" s="41">
        <v>8</v>
      </c>
      <c r="I43" s="41"/>
      <c r="J43" s="41"/>
      <c r="K43" s="42">
        <f>IF(ISBLANK(F43),"",COUNTIF(F43:J43,"&gt;=0"))</f>
        <v>3</v>
      </c>
      <c r="L43" s="43">
        <f>IF(ISBLANK(F43),"",(IF(LEFT(F43,1)="-",1,0)+IF(LEFT(G43,1)="-",1,0)+IF(LEFT(H43,1)="-",1,0)+IF(LEFT(I43,1)="-",1,0)+IF(LEFT(J43,1)="-",1,0)))</f>
        <v>0</v>
      </c>
      <c r="M43" s="44">
        <f t="shared" si="1"/>
        <v>1</v>
      </c>
      <c r="N43" s="44">
        <f t="shared" si="1"/>
      </c>
    </row>
    <row r="44" spans="2:14" ht="15">
      <c r="B44" s="38" t="s">
        <v>32</v>
      </c>
      <c r="C44" s="39" t="str">
        <f>IF(C39&gt;"",C39,"")</f>
        <v>Ilari Sell</v>
      </c>
      <c r="D44" s="39" t="str">
        <f>IF(G39&gt;"",G39,"")</f>
        <v>Eino Reina</v>
      </c>
      <c r="E44" s="40"/>
      <c r="F44" s="41">
        <v>9</v>
      </c>
      <c r="G44" s="41">
        <v>-13</v>
      </c>
      <c r="H44" s="41">
        <v>7</v>
      </c>
      <c r="I44" s="41">
        <v>5</v>
      </c>
      <c r="J44" s="41"/>
      <c r="K44" s="42">
        <f>IF(ISBLANK(F44),"",COUNTIF(F44:J44,"&gt;=0"))</f>
        <v>3</v>
      </c>
      <c r="L44" s="43">
        <f>IF(ISBLANK(F44),"",(IF(LEFT(F44,1)="-",1,0)+IF(LEFT(G44,1)="-",1,0)+IF(LEFT(H44,1)="-",1,0)+IF(LEFT(I44,1)="-",1,0)+IF(LEFT(J44,1)="-",1,0)))</f>
        <v>1</v>
      </c>
      <c r="M44" s="44">
        <f t="shared" si="1"/>
        <v>1</v>
      </c>
      <c r="N44" s="44">
        <f t="shared" si="1"/>
      </c>
    </row>
    <row r="45" spans="2:14" ht="15">
      <c r="B45" s="38" t="s">
        <v>33</v>
      </c>
      <c r="C45" s="39" t="str">
        <f>IF(C37&gt;"",C37,"")</f>
        <v>Lassi Lehtola</v>
      </c>
      <c r="D45" s="39" t="str">
        <f>IF(G38&gt;"",G38,"")</f>
        <v>Eeka Vihreälaakso</v>
      </c>
      <c r="E45" s="40"/>
      <c r="F45" s="41"/>
      <c r="G45" s="41"/>
      <c r="H45" s="41"/>
      <c r="I45" s="41"/>
      <c r="J45" s="41"/>
      <c r="K45" s="42">
        <f>IF(ISBLANK(F45),"",COUNTIF(F45:J45,"&gt;=0"))</f>
      </c>
      <c r="L45" s="43">
        <f>IF(ISBLANK(F45),"",(IF(LEFT(F45,1)="-",1,0)+IF(LEFT(G45,1)="-",1,0)+IF(LEFT(H45,1)="-",1,0)+IF(LEFT(I45,1)="-",1,0)+IF(LEFT(J45,1)="-",1,0)))</f>
      </c>
      <c r="M45" s="44">
        <f t="shared" si="1"/>
      </c>
      <c r="N45" s="44">
        <f t="shared" si="1"/>
      </c>
    </row>
    <row r="46" spans="2:14" ht="15">
      <c r="B46" s="38" t="s">
        <v>34</v>
      </c>
      <c r="C46" s="39" t="str">
        <f>IF(C38&gt;"",C38,"")</f>
        <v>Joonas Kokko</v>
      </c>
      <c r="D46" s="39" t="str">
        <f>IF(G37&gt;"",G37,"")</f>
        <v>Noel Metsätie</v>
      </c>
      <c r="E46" s="40"/>
      <c r="F46" s="41"/>
      <c r="G46" s="41"/>
      <c r="H46" s="41"/>
      <c r="I46" s="41"/>
      <c r="J46" s="41"/>
      <c r="K46" s="42">
        <f>IF(ISBLANK(F46),"",COUNTIF(F46:J46,"&gt;=0"))</f>
      </c>
      <c r="L46" s="43">
        <f>IF(ISBLANK(F46),"",(IF(LEFT(F46,1)="-",1,0)+IF(LEFT(G46,1)="-",1,0)+IF(LEFT(H46,1)="-",1,0)+IF(LEFT(I46,1)="-",1,0)+IF(LEFT(J46,1)="-",1,0)))</f>
      </c>
      <c r="M46" s="44">
        <f t="shared" si="1"/>
      </c>
      <c r="N46" s="44">
        <f t="shared" si="1"/>
      </c>
    </row>
    <row r="47" spans="2:14" ht="15.75">
      <c r="B47" s="30"/>
      <c r="C47" s="7"/>
      <c r="D47" s="7"/>
      <c r="E47" s="7"/>
      <c r="F47" s="7"/>
      <c r="G47" s="7"/>
      <c r="H47" s="7"/>
      <c r="I47" s="168" t="s">
        <v>35</v>
      </c>
      <c r="J47" s="168"/>
      <c r="K47" s="45">
        <f>SUM(K42:K46)</f>
        <v>9</v>
      </c>
      <c r="L47" s="45">
        <f>SUM(L42:L46)</f>
        <v>1</v>
      </c>
      <c r="M47" s="45">
        <f>SUM(M42:M46)</f>
        <v>3</v>
      </c>
      <c r="N47" s="45">
        <f>SUM(N42:N46)</f>
        <v>0</v>
      </c>
    </row>
    <row r="48" spans="2:14" ht="15.75">
      <c r="B48" s="46" t="s">
        <v>36</v>
      </c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47"/>
    </row>
    <row r="49" spans="2:14" ht="15.75">
      <c r="B49" s="48" t="s">
        <v>37</v>
      </c>
      <c r="C49" s="49"/>
      <c r="D49" s="49" t="s">
        <v>38</v>
      </c>
      <c r="E49" s="50"/>
      <c r="F49" s="49"/>
      <c r="G49" s="49" t="s">
        <v>39</v>
      </c>
      <c r="H49" s="50"/>
      <c r="I49" s="49"/>
      <c r="J49" s="51" t="s">
        <v>40</v>
      </c>
      <c r="K49" s="12"/>
      <c r="L49" s="7"/>
      <c r="M49" s="7"/>
      <c r="N49" s="47"/>
    </row>
    <row r="50" spans="2:14" ht="18">
      <c r="B50" s="30"/>
      <c r="C50" s="7"/>
      <c r="D50" s="7"/>
      <c r="E50" s="7"/>
      <c r="F50" s="7"/>
      <c r="G50" s="7"/>
      <c r="H50" s="7"/>
      <c r="I50" s="7"/>
      <c r="J50" s="169" t="str">
        <f>IF(M47=3,C36,IF(N47=3,G36,""))</f>
        <v>PT Espoo</v>
      </c>
      <c r="K50" s="169"/>
      <c r="L50" s="169"/>
      <c r="M50" s="169"/>
      <c r="N50" s="169"/>
    </row>
    <row r="51" spans="2:14" ht="18">
      <c r="B51" s="52"/>
      <c r="C51" s="53"/>
      <c r="D51" s="53"/>
      <c r="E51" s="53"/>
      <c r="F51" s="53"/>
      <c r="G51" s="53"/>
      <c r="H51" s="53"/>
      <c r="I51" s="53"/>
      <c r="J51" s="54"/>
      <c r="K51" s="54"/>
      <c r="L51" s="54"/>
      <c r="M51" s="54"/>
      <c r="N51" s="55"/>
    </row>
    <row r="52" ht="15">
      <c r="B52" s="37" t="s">
        <v>41</v>
      </c>
    </row>
    <row r="53" ht="15">
      <c r="B53" t="s">
        <v>42</v>
      </c>
    </row>
    <row r="54" ht="15">
      <c r="B54" t="s">
        <v>43</v>
      </c>
    </row>
    <row r="56" spans="2:14" ht="15.75">
      <c r="B56" s="1"/>
      <c r="C56" s="2"/>
      <c r="D56" s="3"/>
      <c r="E56" s="3"/>
      <c r="F56" s="152" t="s">
        <v>0</v>
      </c>
      <c r="G56" s="152"/>
      <c r="H56" s="153" t="s">
        <v>1</v>
      </c>
      <c r="I56" s="153"/>
      <c r="J56" s="153"/>
      <c r="K56" s="153"/>
      <c r="L56" s="153"/>
      <c r="M56" s="153"/>
      <c r="N56" s="153"/>
    </row>
    <row r="57" spans="2:14" ht="15.75">
      <c r="B57" s="4"/>
      <c r="C57" s="5" t="s">
        <v>2</v>
      </c>
      <c r="D57" s="6"/>
      <c r="E57" s="7"/>
      <c r="F57" s="154" t="s">
        <v>3</v>
      </c>
      <c r="G57" s="154"/>
      <c r="H57" s="155" t="s">
        <v>4</v>
      </c>
      <c r="I57" s="155"/>
      <c r="J57" s="155"/>
      <c r="K57" s="155"/>
      <c r="L57" s="155"/>
      <c r="M57" s="155"/>
      <c r="N57" s="155"/>
    </row>
    <row r="58" spans="2:14" ht="15.75">
      <c r="B58" s="8"/>
      <c r="C58" s="9"/>
      <c r="D58" s="7"/>
      <c r="E58" s="7"/>
      <c r="F58" s="156" t="s">
        <v>5</v>
      </c>
      <c r="G58" s="156"/>
      <c r="H58" s="157" t="s">
        <v>140</v>
      </c>
      <c r="I58" s="157"/>
      <c r="J58" s="157"/>
      <c r="K58" s="157"/>
      <c r="L58" s="157"/>
      <c r="M58" s="157"/>
      <c r="N58" s="157"/>
    </row>
    <row r="59" spans="2:14" ht="20.25">
      <c r="B59" s="10"/>
      <c r="C59" s="11" t="s">
        <v>7</v>
      </c>
      <c r="D59" s="12"/>
      <c r="E59" s="7"/>
      <c r="F59" s="158" t="s">
        <v>8</v>
      </c>
      <c r="G59" s="158"/>
      <c r="H59" s="159">
        <v>45367</v>
      </c>
      <c r="I59" s="159"/>
      <c r="J59" s="159"/>
      <c r="K59" s="13" t="s">
        <v>9</v>
      </c>
      <c r="L59" s="160"/>
      <c r="M59" s="160"/>
      <c r="N59" s="160"/>
    </row>
    <row r="60" spans="2:14" ht="15.75">
      <c r="B60" s="14"/>
      <c r="C60" s="15"/>
      <c r="D60" s="7"/>
      <c r="E60" s="7"/>
      <c r="F60" s="16"/>
      <c r="G60" s="15"/>
      <c r="H60" s="15"/>
      <c r="I60" s="17"/>
      <c r="J60" s="18"/>
      <c r="K60" s="19"/>
      <c r="L60" s="19"/>
      <c r="M60" s="19"/>
      <c r="N60" s="20"/>
    </row>
    <row r="61" spans="2:14" ht="15.75">
      <c r="B61" s="21" t="s">
        <v>10</v>
      </c>
      <c r="C61" s="161" t="s">
        <v>73</v>
      </c>
      <c r="D61" s="161"/>
      <c r="E61" s="22"/>
      <c r="F61" s="23" t="s">
        <v>12</v>
      </c>
      <c r="G61" s="162" t="s">
        <v>44</v>
      </c>
      <c r="H61" s="162"/>
      <c r="I61" s="162"/>
      <c r="J61" s="162"/>
      <c r="K61" s="162"/>
      <c r="L61" s="162"/>
      <c r="M61" s="162"/>
      <c r="N61" s="162"/>
    </row>
    <row r="62" spans="2:14" ht="15">
      <c r="B62" s="24" t="s">
        <v>14</v>
      </c>
      <c r="C62" s="163" t="s">
        <v>168</v>
      </c>
      <c r="D62" s="163"/>
      <c r="E62" s="25"/>
      <c r="F62" s="26" t="s">
        <v>16</v>
      </c>
      <c r="G62" s="164" t="s">
        <v>48</v>
      </c>
      <c r="H62" s="164"/>
      <c r="I62" s="164"/>
      <c r="J62" s="164"/>
      <c r="K62" s="164"/>
      <c r="L62" s="164"/>
      <c r="M62" s="164"/>
      <c r="N62" s="164"/>
    </row>
    <row r="63" spans="2:14" ht="15">
      <c r="B63" s="27" t="s">
        <v>18</v>
      </c>
      <c r="C63" s="165" t="s">
        <v>75</v>
      </c>
      <c r="D63" s="165"/>
      <c r="E63" s="25"/>
      <c r="F63" s="28" t="s">
        <v>20</v>
      </c>
      <c r="G63" s="166" t="s">
        <v>46</v>
      </c>
      <c r="H63" s="166"/>
      <c r="I63" s="166"/>
      <c r="J63" s="166"/>
      <c r="K63" s="166"/>
      <c r="L63" s="166"/>
      <c r="M63" s="166"/>
      <c r="N63" s="166"/>
    </row>
    <row r="64" spans="2:14" ht="15">
      <c r="B64" s="27" t="s">
        <v>22</v>
      </c>
      <c r="C64" s="165" t="s">
        <v>76</v>
      </c>
      <c r="D64" s="165"/>
      <c r="E64" s="25"/>
      <c r="F64" s="29" t="s">
        <v>24</v>
      </c>
      <c r="G64" s="166" t="s">
        <v>50</v>
      </c>
      <c r="H64" s="166"/>
      <c r="I64" s="166"/>
      <c r="J64" s="166"/>
      <c r="K64" s="166"/>
      <c r="L64" s="166"/>
      <c r="M64" s="166"/>
      <c r="N64" s="166"/>
    </row>
    <row r="65" spans="2:14" ht="15.75">
      <c r="B65" s="30"/>
      <c r="C65" s="7"/>
      <c r="D65" s="7"/>
      <c r="E65" s="7"/>
      <c r="F65" s="16"/>
      <c r="G65" s="31"/>
      <c r="H65" s="31"/>
      <c r="I65" s="31"/>
      <c r="J65" s="7"/>
      <c r="K65" s="7"/>
      <c r="L65" s="7"/>
      <c r="M65" s="32"/>
      <c r="N65" s="33"/>
    </row>
    <row r="66" spans="2:15" ht="15.75">
      <c r="B66" s="34" t="s">
        <v>26</v>
      </c>
      <c r="C66" s="7"/>
      <c r="D66" s="7"/>
      <c r="E66" s="7"/>
      <c r="F66" s="35">
        <v>1</v>
      </c>
      <c r="G66" s="35">
        <v>2</v>
      </c>
      <c r="H66" s="35">
        <v>3</v>
      </c>
      <c r="I66" s="35">
        <v>4</v>
      </c>
      <c r="J66" s="35">
        <v>5</v>
      </c>
      <c r="K66" s="167" t="s">
        <v>27</v>
      </c>
      <c r="L66" s="167"/>
      <c r="M66" s="35" t="s">
        <v>28</v>
      </c>
      <c r="N66" s="36" t="s">
        <v>29</v>
      </c>
      <c r="O66" s="37"/>
    </row>
    <row r="67" spans="2:14" ht="15">
      <c r="B67" s="38" t="s">
        <v>30</v>
      </c>
      <c r="C67" s="39" t="str">
        <f>IF(C62&gt;"",C62,"")</f>
        <v>Milo Lehtosaari</v>
      </c>
      <c r="D67" s="39" t="str">
        <f>IF(G62&gt;"",G62,"")</f>
        <v>Elmeri Räsänen</v>
      </c>
      <c r="E67" s="40"/>
      <c r="F67" s="41">
        <v>-11</v>
      </c>
      <c r="G67" s="41">
        <v>9</v>
      </c>
      <c r="H67" s="41">
        <v>-8</v>
      </c>
      <c r="I67" s="41">
        <v>-9</v>
      </c>
      <c r="J67" s="41"/>
      <c r="K67" s="42">
        <f>IF(ISBLANK(F67),"",COUNTIF(F67:J67,"&gt;=0"))</f>
        <v>1</v>
      </c>
      <c r="L67" s="43">
        <f>IF(ISBLANK(F67),"",(IF(LEFT(F67,1)="-",1,0)+IF(LEFT(G67,1)="-",1,0)+IF(LEFT(H67,1)="-",1,0)+IF(LEFT(I67,1)="-",1,0)+IF(LEFT(J67,1)="-",1,0)))</f>
        <v>3</v>
      </c>
      <c r="M67" s="44">
        <f aca="true" t="shared" si="2" ref="M67:N71">IF(K67=3,1,"")</f>
      </c>
      <c r="N67" s="44">
        <f t="shared" si="2"/>
        <v>1</v>
      </c>
    </row>
    <row r="68" spans="2:14" ht="15">
      <c r="B68" s="38" t="s">
        <v>31</v>
      </c>
      <c r="C68" s="39" t="str">
        <f>IF(C63&gt;"",C63,"")</f>
        <v>Joel Koivumäki</v>
      </c>
      <c r="D68" s="39" t="str">
        <f>IF(G63&gt;"",G63,"")</f>
        <v>Niko Hämäläinen</v>
      </c>
      <c r="E68" s="40"/>
      <c r="F68" s="41">
        <v>-6</v>
      </c>
      <c r="G68" s="41">
        <v>-9</v>
      </c>
      <c r="H68" s="41">
        <v>-10</v>
      </c>
      <c r="I68" s="41"/>
      <c r="J68" s="41"/>
      <c r="K68" s="42">
        <f>IF(ISBLANK(F68),"",COUNTIF(F68:J68,"&gt;=0"))</f>
        <v>0</v>
      </c>
      <c r="L68" s="43">
        <f>IF(ISBLANK(F68),"",(IF(LEFT(F68,1)="-",1,0)+IF(LEFT(G68,1)="-",1,0)+IF(LEFT(H68,1)="-",1,0)+IF(LEFT(I68,1)="-",1,0)+IF(LEFT(J68,1)="-",1,0)))</f>
        <v>3</v>
      </c>
      <c r="M68" s="44">
        <f t="shared" si="2"/>
      </c>
      <c r="N68" s="44">
        <f t="shared" si="2"/>
        <v>1</v>
      </c>
    </row>
    <row r="69" spans="2:14" ht="15">
      <c r="B69" s="38" t="s">
        <v>32</v>
      </c>
      <c r="C69" s="39" t="str">
        <f>IF(C64&gt;"",C64,"")</f>
        <v>Luka Lehtosaari</v>
      </c>
      <c r="D69" s="39" t="str">
        <f>IF(G64&gt;"",G64,"")</f>
        <v>Konsta Leppänen</v>
      </c>
      <c r="E69" s="40"/>
      <c r="F69" s="41">
        <v>8</v>
      </c>
      <c r="G69" s="41">
        <v>-4</v>
      </c>
      <c r="H69" s="41">
        <v>-8</v>
      </c>
      <c r="I69" s="41">
        <v>-6</v>
      </c>
      <c r="J69" s="41"/>
      <c r="K69" s="42">
        <f>IF(ISBLANK(F69),"",COUNTIF(F69:J69,"&gt;=0"))</f>
        <v>1</v>
      </c>
      <c r="L69" s="43">
        <f>IF(ISBLANK(F69),"",(IF(LEFT(F69,1)="-",1,0)+IF(LEFT(G69,1)="-",1,0)+IF(LEFT(H69,1)="-",1,0)+IF(LEFT(I69,1)="-",1,0)+IF(LEFT(J69,1)="-",1,0)))</f>
        <v>3</v>
      </c>
      <c r="M69" s="44">
        <f t="shared" si="2"/>
      </c>
      <c r="N69" s="44">
        <f t="shared" si="2"/>
        <v>1</v>
      </c>
    </row>
    <row r="70" spans="2:14" ht="15">
      <c r="B70" s="38" t="s">
        <v>33</v>
      </c>
      <c r="C70" s="39" t="str">
        <f>IF(C62&gt;"",C62,"")</f>
        <v>Milo Lehtosaari</v>
      </c>
      <c r="D70" s="39" t="str">
        <f>IF(G63&gt;"",G63,"")</f>
        <v>Niko Hämäläinen</v>
      </c>
      <c r="E70" s="40"/>
      <c r="F70" s="41"/>
      <c r="G70" s="41"/>
      <c r="H70" s="41"/>
      <c r="I70" s="41"/>
      <c r="J70" s="41"/>
      <c r="K70" s="42">
        <f>IF(ISBLANK(F70),"",COUNTIF(F70:J70,"&gt;=0"))</f>
      </c>
      <c r="L70" s="43">
        <f>IF(ISBLANK(F70),"",(IF(LEFT(F70,1)="-",1,0)+IF(LEFT(G70,1)="-",1,0)+IF(LEFT(H70,1)="-",1,0)+IF(LEFT(I70,1)="-",1,0)+IF(LEFT(J70,1)="-",1,0)))</f>
      </c>
      <c r="M70" s="44">
        <f t="shared" si="2"/>
      </c>
      <c r="N70" s="44">
        <f t="shared" si="2"/>
      </c>
    </row>
    <row r="71" spans="2:14" ht="15">
      <c r="B71" s="38" t="s">
        <v>34</v>
      </c>
      <c r="C71" s="39" t="str">
        <f>IF(C63&gt;"",C63,"")</f>
        <v>Joel Koivumäki</v>
      </c>
      <c r="D71" s="39" t="str">
        <f>IF(G62&gt;"",G62,"")</f>
        <v>Elmeri Räsänen</v>
      </c>
      <c r="E71" s="40"/>
      <c r="F71" s="41"/>
      <c r="G71" s="41"/>
      <c r="H71" s="41"/>
      <c r="I71" s="41"/>
      <c r="J71" s="41"/>
      <c r="K71" s="42">
        <f>IF(ISBLANK(F71),"",COUNTIF(F71:J71,"&gt;=0"))</f>
      </c>
      <c r="L71" s="43">
        <f>IF(ISBLANK(F71),"",(IF(LEFT(F71,1)="-",1,0)+IF(LEFT(G71,1)="-",1,0)+IF(LEFT(H71,1)="-",1,0)+IF(LEFT(I71,1)="-",1,0)+IF(LEFT(J71,1)="-",1,0)))</f>
      </c>
      <c r="M71" s="44">
        <f t="shared" si="2"/>
      </c>
      <c r="N71" s="44">
        <f t="shared" si="2"/>
      </c>
    </row>
    <row r="72" spans="2:14" ht="15.75">
      <c r="B72" s="30"/>
      <c r="C72" s="7"/>
      <c r="D72" s="7"/>
      <c r="E72" s="7"/>
      <c r="F72" s="7"/>
      <c r="G72" s="7"/>
      <c r="H72" s="7"/>
      <c r="I72" s="168" t="s">
        <v>35</v>
      </c>
      <c r="J72" s="168"/>
      <c r="K72" s="45">
        <f>SUM(K67:K71)</f>
        <v>2</v>
      </c>
      <c r="L72" s="45">
        <f>SUM(L67:L71)</f>
        <v>9</v>
      </c>
      <c r="M72" s="45">
        <f>SUM(M67:M71)</f>
        <v>0</v>
      </c>
      <c r="N72" s="45">
        <f>SUM(N67:N71)</f>
        <v>3</v>
      </c>
    </row>
    <row r="73" spans="2:14" ht="15.75">
      <c r="B73" s="46" t="s">
        <v>36</v>
      </c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47"/>
    </row>
    <row r="74" spans="2:14" ht="15.75">
      <c r="B74" s="48" t="s">
        <v>37</v>
      </c>
      <c r="C74" s="49"/>
      <c r="D74" s="49" t="s">
        <v>38</v>
      </c>
      <c r="E74" s="50"/>
      <c r="F74" s="49"/>
      <c r="G74" s="49" t="s">
        <v>39</v>
      </c>
      <c r="H74" s="50"/>
      <c r="I74" s="49"/>
      <c r="J74" s="51" t="s">
        <v>40</v>
      </c>
      <c r="K74" s="12"/>
      <c r="L74" s="7"/>
      <c r="M74" s="7"/>
      <c r="N74" s="47"/>
    </row>
    <row r="75" spans="2:14" ht="18">
      <c r="B75" s="30"/>
      <c r="C75" s="7"/>
      <c r="D75" s="7"/>
      <c r="E75" s="7"/>
      <c r="F75" s="7"/>
      <c r="G75" s="7"/>
      <c r="H75" s="7"/>
      <c r="I75" s="7"/>
      <c r="J75" s="169" t="str">
        <f>IF(M72=3,C61,IF(N72=3,G61,""))</f>
        <v>KuPTS</v>
      </c>
      <c r="K75" s="169"/>
      <c r="L75" s="169"/>
      <c r="M75" s="169"/>
      <c r="N75" s="169"/>
    </row>
    <row r="76" spans="2:14" ht="18">
      <c r="B76" s="52"/>
      <c r="C76" s="53"/>
      <c r="D76" s="53"/>
      <c r="E76" s="53"/>
      <c r="F76" s="53"/>
      <c r="G76" s="53"/>
      <c r="H76" s="53"/>
      <c r="I76" s="53"/>
      <c r="J76" s="54"/>
      <c r="K76" s="54"/>
      <c r="L76" s="54"/>
      <c r="M76" s="54"/>
      <c r="N76" s="55"/>
    </row>
    <row r="77" ht="15">
      <c r="B77" s="37" t="s">
        <v>41</v>
      </c>
    </row>
    <row r="78" ht="15">
      <c r="B78" t="s">
        <v>42</v>
      </c>
    </row>
    <row r="79" ht="15">
      <c r="B79" t="s">
        <v>43</v>
      </c>
    </row>
    <row r="82" spans="2:14" ht="15.75">
      <c r="B82" s="1"/>
      <c r="C82" s="2"/>
      <c r="D82" s="3"/>
      <c r="E82" s="3"/>
      <c r="F82" s="152" t="s">
        <v>0</v>
      </c>
      <c r="G82" s="152"/>
      <c r="H82" s="153" t="s">
        <v>1</v>
      </c>
      <c r="I82" s="153"/>
      <c r="J82" s="153"/>
      <c r="K82" s="153"/>
      <c r="L82" s="153"/>
      <c r="M82" s="153"/>
      <c r="N82" s="153"/>
    </row>
    <row r="83" spans="2:14" ht="15.75">
      <c r="B83" s="4"/>
      <c r="C83" s="5" t="s">
        <v>2</v>
      </c>
      <c r="D83" s="6"/>
      <c r="E83" s="7"/>
      <c r="F83" s="154" t="s">
        <v>3</v>
      </c>
      <c r="G83" s="154"/>
      <c r="H83" s="155" t="s">
        <v>4</v>
      </c>
      <c r="I83" s="155"/>
      <c r="J83" s="155"/>
      <c r="K83" s="155"/>
      <c r="L83" s="155"/>
      <c r="M83" s="155"/>
      <c r="N83" s="155"/>
    </row>
    <row r="84" spans="2:14" ht="15.75">
      <c r="B84" s="8"/>
      <c r="C84" s="9"/>
      <c r="D84" s="7"/>
      <c r="E84" s="7"/>
      <c r="F84" s="156" t="s">
        <v>5</v>
      </c>
      <c r="G84" s="156"/>
      <c r="H84" s="157" t="s">
        <v>140</v>
      </c>
      <c r="I84" s="157"/>
      <c r="J84" s="157"/>
      <c r="K84" s="157"/>
      <c r="L84" s="157"/>
      <c r="M84" s="157"/>
      <c r="N84" s="157"/>
    </row>
    <row r="85" spans="2:14" ht="20.25">
      <c r="B85" s="10"/>
      <c r="C85" s="11" t="s">
        <v>7</v>
      </c>
      <c r="D85" s="12"/>
      <c r="E85" s="7"/>
      <c r="F85" s="158" t="s">
        <v>8</v>
      </c>
      <c r="G85" s="158"/>
      <c r="H85" s="159">
        <v>45367</v>
      </c>
      <c r="I85" s="159"/>
      <c r="J85" s="159"/>
      <c r="K85" s="13" t="s">
        <v>9</v>
      </c>
      <c r="L85" s="160"/>
      <c r="M85" s="160"/>
      <c r="N85" s="160"/>
    </row>
    <row r="86" spans="2:14" ht="15.75">
      <c r="B86" s="14"/>
      <c r="C86" s="15"/>
      <c r="D86" s="7"/>
      <c r="E86" s="7"/>
      <c r="F86" s="16"/>
      <c r="G86" s="15"/>
      <c r="H86" s="15"/>
      <c r="I86" s="17"/>
      <c r="J86" s="18"/>
      <c r="K86" s="19"/>
      <c r="L86" s="19"/>
      <c r="M86" s="19"/>
      <c r="N86" s="20"/>
    </row>
    <row r="87" spans="2:14" ht="15.75">
      <c r="B87" s="21" t="s">
        <v>10</v>
      </c>
      <c r="C87" s="161" t="s">
        <v>169</v>
      </c>
      <c r="D87" s="161"/>
      <c r="E87" s="22"/>
      <c r="F87" s="23" t="s">
        <v>12</v>
      </c>
      <c r="G87" s="162" t="s">
        <v>13</v>
      </c>
      <c r="H87" s="162"/>
      <c r="I87" s="162"/>
      <c r="J87" s="162"/>
      <c r="K87" s="162"/>
      <c r="L87" s="162"/>
      <c r="M87" s="162"/>
      <c r="N87" s="162"/>
    </row>
    <row r="88" spans="2:14" ht="15">
      <c r="B88" s="24" t="s">
        <v>14</v>
      </c>
      <c r="C88" s="163" t="s">
        <v>170</v>
      </c>
      <c r="D88" s="163"/>
      <c r="E88" s="25"/>
      <c r="F88" s="26" t="s">
        <v>16</v>
      </c>
      <c r="G88" s="164" t="s">
        <v>143</v>
      </c>
      <c r="H88" s="164"/>
      <c r="I88" s="164"/>
      <c r="J88" s="164"/>
      <c r="K88" s="164"/>
      <c r="L88" s="164"/>
      <c r="M88" s="164"/>
      <c r="N88" s="164"/>
    </row>
    <row r="89" spans="2:14" ht="15">
      <c r="B89" s="27" t="s">
        <v>18</v>
      </c>
      <c r="C89" s="165" t="s">
        <v>171</v>
      </c>
      <c r="D89" s="165"/>
      <c r="E89" s="25"/>
      <c r="F89" s="28" t="s">
        <v>20</v>
      </c>
      <c r="G89" s="166" t="s">
        <v>141</v>
      </c>
      <c r="H89" s="166"/>
      <c r="I89" s="166"/>
      <c r="J89" s="166"/>
      <c r="K89" s="166"/>
      <c r="L89" s="166"/>
      <c r="M89" s="166"/>
      <c r="N89" s="166"/>
    </row>
    <row r="90" spans="2:14" ht="15">
      <c r="B90" s="27" t="s">
        <v>22</v>
      </c>
      <c r="C90" s="165" t="s">
        <v>15</v>
      </c>
      <c r="D90" s="165"/>
      <c r="E90" s="25"/>
      <c r="F90" s="29" t="s">
        <v>24</v>
      </c>
      <c r="G90" s="166" t="s">
        <v>144</v>
      </c>
      <c r="H90" s="166"/>
      <c r="I90" s="166"/>
      <c r="J90" s="166"/>
      <c r="K90" s="166"/>
      <c r="L90" s="166"/>
      <c r="M90" s="166"/>
      <c r="N90" s="166"/>
    </row>
    <row r="91" spans="2:14" ht="15.75">
      <c r="B91" s="30"/>
      <c r="C91" s="7"/>
      <c r="D91" s="7"/>
      <c r="E91" s="7"/>
      <c r="F91" s="16"/>
      <c r="G91" s="31"/>
      <c r="H91" s="31"/>
      <c r="I91" s="31"/>
      <c r="J91" s="7"/>
      <c r="K91" s="7"/>
      <c r="L91" s="7"/>
      <c r="M91" s="32"/>
      <c r="N91" s="33"/>
    </row>
    <row r="92" spans="2:15" ht="15.75">
      <c r="B92" s="34" t="s">
        <v>26</v>
      </c>
      <c r="C92" s="7"/>
      <c r="D92" s="7"/>
      <c r="E92" s="7"/>
      <c r="F92" s="35">
        <v>1</v>
      </c>
      <c r="G92" s="35">
        <v>2</v>
      </c>
      <c r="H92" s="35">
        <v>3</v>
      </c>
      <c r="I92" s="35">
        <v>4</v>
      </c>
      <c r="J92" s="35">
        <v>5</v>
      </c>
      <c r="K92" s="167" t="s">
        <v>27</v>
      </c>
      <c r="L92" s="167"/>
      <c r="M92" s="35" t="s">
        <v>28</v>
      </c>
      <c r="N92" s="36" t="s">
        <v>29</v>
      </c>
      <c r="O92" s="37"/>
    </row>
    <row r="93" spans="2:14" ht="15">
      <c r="B93" s="38" t="s">
        <v>30</v>
      </c>
      <c r="C93" s="39" t="str">
        <f>IF(C88&gt;"",C88,"")</f>
        <v>Patrik Södergård</v>
      </c>
      <c r="D93" s="39" t="str">
        <f>IF(G88&gt;"",G88,"")</f>
        <v>Niklas Karjalainen</v>
      </c>
      <c r="E93" s="40"/>
      <c r="F93" s="41">
        <v>7</v>
      </c>
      <c r="G93" s="41">
        <v>8</v>
      </c>
      <c r="H93" s="41">
        <v>9</v>
      </c>
      <c r="I93" s="41"/>
      <c r="J93" s="41"/>
      <c r="K93" s="42">
        <f>IF(ISBLANK(F93),"",COUNTIF(F93:J93,"&gt;=0"))</f>
        <v>3</v>
      </c>
      <c r="L93" s="43">
        <f>IF(ISBLANK(F93),"",(IF(LEFT(F93,1)="-",1,0)+IF(LEFT(G93,1)="-",1,0)+IF(LEFT(H93,1)="-",1,0)+IF(LEFT(I93,1)="-",1,0)+IF(LEFT(J93,1)="-",1,0)))</f>
        <v>0</v>
      </c>
      <c r="M93" s="44">
        <f aca="true" t="shared" si="3" ref="M93:N97">IF(K93=3,1,"")</f>
        <v>1</v>
      </c>
      <c r="N93" s="44">
        <f t="shared" si="3"/>
      </c>
    </row>
    <row r="94" spans="2:14" ht="15">
      <c r="B94" s="38" t="s">
        <v>31</v>
      </c>
      <c r="C94" s="39" t="str">
        <f>IF(C89&gt;"",C89,"")</f>
        <v>Severi Sipiläinen</v>
      </c>
      <c r="D94" s="39" t="str">
        <f>IF(G89&gt;"",G89,"")</f>
        <v>Henrik Vuoti</v>
      </c>
      <c r="E94" s="40"/>
      <c r="F94" s="41">
        <v>-15</v>
      </c>
      <c r="G94" s="41">
        <v>6</v>
      </c>
      <c r="H94" s="41">
        <v>7</v>
      </c>
      <c r="I94" s="41">
        <v>-7</v>
      </c>
      <c r="J94" s="41">
        <v>-7</v>
      </c>
      <c r="K94" s="42">
        <f>IF(ISBLANK(F94),"",COUNTIF(F94:J94,"&gt;=0"))</f>
        <v>2</v>
      </c>
      <c r="L94" s="43">
        <f>IF(ISBLANK(F94),"",(IF(LEFT(F94,1)="-",1,0)+IF(LEFT(G94,1)="-",1,0)+IF(LEFT(H94,1)="-",1,0)+IF(LEFT(I94,1)="-",1,0)+IF(LEFT(J94,1)="-",1,0)))</f>
        <v>3</v>
      </c>
      <c r="M94" s="44">
        <f t="shared" si="3"/>
      </c>
      <c r="N94" s="44">
        <f t="shared" si="3"/>
        <v>1</v>
      </c>
    </row>
    <row r="95" spans="2:14" ht="15">
      <c r="B95" s="38" t="s">
        <v>32</v>
      </c>
      <c r="C95" s="39" t="str">
        <f>IF(C90&gt;"",C90,"")</f>
        <v>Olavi Moilanen</v>
      </c>
      <c r="D95" s="39" t="str">
        <f>IF(G90&gt;"",G90,"")</f>
        <v>Konsta Niemelä</v>
      </c>
      <c r="E95" s="40"/>
      <c r="F95" s="41">
        <v>-6</v>
      </c>
      <c r="G95" s="41">
        <v>-2</v>
      </c>
      <c r="H95" s="41">
        <v>9</v>
      </c>
      <c r="I95" s="41">
        <v>-6</v>
      </c>
      <c r="J95" s="41"/>
      <c r="K95" s="42">
        <f>IF(ISBLANK(F95),"",COUNTIF(F95:J95,"&gt;=0"))</f>
        <v>1</v>
      </c>
      <c r="L95" s="43">
        <f>IF(ISBLANK(F95),"",(IF(LEFT(F95,1)="-",1,0)+IF(LEFT(G95,1)="-",1,0)+IF(LEFT(H95,1)="-",1,0)+IF(LEFT(I95,1)="-",1,0)+IF(LEFT(J95,1)="-",1,0)))</f>
        <v>3</v>
      </c>
      <c r="M95" s="44">
        <f t="shared" si="3"/>
      </c>
      <c r="N95" s="44">
        <f t="shared" si="3"/>
        <v>1</v>
      </c>
    </row>
    <row r="96" spans="2:14" ht="15">
      <c r="B96" s="38" t="s">
        <v>33</v>
      </c>
      <c r="C96" s="39" t="str">
        <f>IF(C88&gt;"",C88,"")</f>
        <v>Patrik Södergård</v>
      </c>
      <c r="D96" s="39" t="str">
        <f>IF(G89&gt;"",G89,"")</f>
        <v>Henrik Vuoti</v>
      </c>
      <c r="E96" s="40"/>
      <c r="F96" s="41">
        <v>4</v>
      </c>
      <c r="G96" s="41">
        <v>-8</v>
      </c>
      <c r="H96" s="41">
        <v>4</v>
      </c>
      <c r="I96" s="41">
        <v>6</v>
      </c>
      <c r="J96" s="41"/>
      <c r="K96" s="42">
        <f>IF(ISBLANK(F96),"",COUNTIF(F96:J96,"&gt;=0"))</f>
        <v>3</v>
      </c>
      <c r="L96" s="43">
        <f>IF(ISBLANK(F96),"",(IF(LEFT(F96,1)="-",1,0)+IF(LEFT(G96,1)="-",1,0)+IF(LEFT(H96,1)="-",1,0)+IF(LEFT(I96,1)="-",1,0)+IF(LEFT(J96,1)="-",1,0)))</f>
        <v>1</v>
      </c>
      <c r="M96" s="44">
        <f t="shared" si="3"/>
        <v>1</v>
      </c>
      <c r="N96" s="44">
        <f t="shared" si="3"/>
      </c>
    </row>
    <row r="97" spans="2:14" ht="15">
      <c r="B97" s="38" t="s">
        <v>34</v>
      </c>
      <c r="C97" s="39" t="str">
        <f>IF(C89&gt;"",C89,"")</f>
        <v>Severi Sipiläinen</v>
      </c>
      <c r="D97" s="39" t="str">
        <f>IF(G88&gt;"",G88,"")</f>
        <v>Niklas Karjalainen</v>
      </c>
      <c r="E97" s="40"/>
      <c r="F97" s="41">
        <v>9</v>
      </c>
      <c r="G97" s="41">
        <v>9</v>
      </c>
      <c r="H97" s="41">
        <v>-9</v>
      </c>
      <c r="I97" s="41">
        <v>-11</v>
      </c>
      <c r="J97" s="41">
        <v>8</v>
      </c>
      <c r="K97" s="42">
        <f>IF(ISBLANK(F97),"",COUNTIF(F97:J97,"&gt;=0"))</f>
        <v>3</v>
      </c>
      <c r="L97" s="43">
        <f>IF(ISBLANK(F97),"",(IF(LEFT(F97,1)="-",1,0)+IF(LEFT(G97,1)="-",1,0)+IF(LEFT(H97,1)="-",1,0)+IF(LEFT(I97,1)="-",1,0)+IF(LEFT(J97,1)="-",1,0)))</f>
        <v>2</v>
      </c>
      <c r="M97" s="44">
        <f t="shared" si="3"/>
        <v>1</v>
      </c>
      <c r="N97" s="44">
        <f t="shared" si="3"/>
      </c>
    </row>
    <row r="98" spans="2:14" ht="15.75">
      <c r="B98" s="30"/>
      <c r="C98" s="7"/>
      <c r="D98" s="7"/>
      <c r="E98" s="7"/>
      <c r="F98" s="7"/>
      <c r="G98" s="7"/>
      <c r="H98" s="7"/>
      <c r="I98" s="168" t="s">
        <v>35</v>
      </c>
      <c r="J98" s="168"/>
      <c r="K98" s="45">
        <f>SUM(K93:K97)</f>
        <v>12</v>
      </c>
      <c r="L98" s="45">
        <f>SUM(L93:L97)</f>
        <v>9</v>
      </c>
      <c r="M98" s="45">
        <f>SUM(M93:M97)</f>
        <v>3</v>
      </c>
      <c r="N98" s="45">
        <f>SUM(N93:N97)</f>
        <v>2</v>
      </c>
    </row>
    <row r="99" spans="2:14" ht="15.75">
      <c r="B99" s="46" t="s">
        <v>36</v>
      </c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47"/>
    </row>
    <row r="100" spans="2:14" ht="15.75">
      <c r="B100" s="48" t="s">
        <v>37</v>
      </c>
      <c r="C100" s="49"/>
      <c r="D100" s="49" t="s">
        <v>38</v>
      </c>
      <c r="E100" s="50"/>
      <c r="F100" s="49"/>
      <c r="G100" s="49" t="s">
        <v>39</v>
      </c>
      <c r="H100" s="50"/>
      <c r="I100" s="49"/>
      <c r="J100" s="51" t="s">
        <v>40</v>
      </c>
      <c r="K100" s="12"/>
      <c r="L100" s="7"/>
      <c r="M100" s="7"/>
      <c r="N100" s="47"/>
    </row>
    <row r="101" spans="2:14" ht="18">
      <c r="B101" s="30"/>
      <c r="C101" s="7"/>
      <c r="D101" s="7"/>
      <c r="E101" s="7"/>
      <c r="F101" s="7"/>
      <c r="G101" s="7"/>
      <c r="H101" s="7"/>
      <c r="I101" s="7"/>
      <c r="J101" s="169" t="str">
        <f>IF(M98=3,C87,IF(N98=3,G87,""))</f>
        <v>Pt Jyväskylä</v>
      </c>
      <c r="K101" s="169"/>
      <c r="L101" s="169"/>
      <c r="M101" s="169"/>
      <c r="N101" s="169"/>
    </row>
    <row r="102" spans="2:14" ht="18">
      <c r="B102" s="52"/>
      <c r="C102" s="53"/>
      <c r="D102" s="53"/>
      <c r="E102" s="53"/>
      <c r="F102" s="53"/>
      <c r="G102" s="53"/>
      <c r="H102" s="53"/>
      <c r="I102" s="53"/>
      <c r="J102" s="54"/>
      <c r="K102" s="54"/>
      <c r="L102" s="54"/>
      <c r="M102" s="54"/>
      <c r="N102" s="55"/>
    </row>
    <row r="103" ht="15">
      <c r="B103" s="37" t="s">
        <v>41</v>
      </c>
    </row>
    <row r="104" ht="15">
      <c r="B104" t="s">
        <v>42</v>
      </c>
    </row>
    <row r="105" ht="15">
      <c r="B105" t="s">
        <v>43</v>
      </c>
    </row>
  </sheetData>
  <sheetProtection selectLockedCells="1" selectUnlockedCells="1"/>
  <mergeCells count="80">
    <mergeCell ref="J101:N101"/>
    <mergeCell ref="C89:D89"/>
    <mergeCell ref="G89:N89"/>
    <mergeCell ref="C90:D90"/>
    <mergeCell ref="G90:N90"/>
    <mergeCell ref="K92:L92"/>
    <mergeCell ref="I98:J98"/>
    <mergeCell ref="F85:G85"/>
    <mergeCell ref="H85:J85"/>
    <mergeCell ref="L85:N85"/>
    <mergeCell ref="C87:D87"/>
    <mergeCell ref="G87:N87"/>
    <mergeCell ref="C88:D88"/>
    <mergeCell ref="G88:N88"/>
    <mergeCell ref="J75:N75"/>
    <mergeCell ref="F82:G82"/>
    <mergeCell ref="H82:N82"/>
    <mergeCell ref="F83:G83"/>
    <mergeCell ref="H83:N83"/>
    <mergeCell ref="F84:G84"/>
    <mergeCell ref="H84:N84"/>
    <mergeCell ref="C63:D63"/>
    <mergeCell ref="G63:N63"/>
    <mergeCell ref="C64:D64"/>
    <mergeCell ref="G64:N64"/>
    <mergeCell ref="K66:L66"/>
    <mergeCell ref="I72:J72"/>
    <mergeCell ref="F59:G59"/>
    <mergeCell ref="H59:J59"/>
    <mergeCell ref="L59:N59"/>
    <mergeCell ref="C61:D61"/>
    <mergeCell ref="G61:N61"/>
    <mergeCell ref="C62:D62"/>
    <mergeCell ref="G62:N62"/>
    <mergeCell ref="J50:N50"/>
    <mergeCell ref="F56:G56"/>
    <mergeCell ref="H56:N56"/>
    <mergeCell ref="F57:G57"/>
    <mergeCell ref="H57:N57"/>
    <mergeCell ref="F58:G58"/>
    <mergeCell ref="H58:N58"/>
    <mergeCell ref="C38:D38"/>
    <mergeCell ref="G38:N38"/>
    <mergeCell ref="C39:D39"/>
    <mergeCell ref="G39:N39"/>
    <mergeCell ref="K41:L41"/>
    <mergeCell ref="I47:J47"/>
    <mergeCell ref="F34:G34"/>
    <mergeCell ref="H34:J34"/>
    <mergeCell ref="L34:N34"/>
    <mergeCell ref="C36:D36"/>
    <mergeCell ref="G36:N36"/>
    <mergeCell ref="C37:D37"/>
    <mergeCell ref="G37:N37"/>
    <mergeCell ref="J22:N22"/>
    <mergeCell ref="F31:G31"/>
    <mergeCell ref="H31:N31"/>
    <mergeCell ref="F32:G32"/>
    <mergeCell ref="H32:N32"/>
    <mergeCell ref="F33:G33"/>
    <mergeCell ref="H33:N33"/>
    <mergeCell ref="C10:D10"/>
    <mergeCell ref="G10:N10"/>
    <mergeCell ref="C11:D11"/>
    <mergeCell ref="G11:N11"/>
    <mergeCell ref="K13:L13"/>
    <mergeCell ref="I19:J19"/>
    <mergeCell ref="F6:G6"/>
    <mergeCell ref="H6:J6"/>
    <mergeCell ref="L6:N6"/>
    <mergeCell ref="C8:D8"/>
    <mergeCell ref="G8:N8"/>
    <mergeCell ref="C9:D9"/>
    <mergeCell ref="G9:N9"/>
    <mergeCell ref="F3:G3"/>
    <mergeCell ref="H3:N3"/>
    <mergeCell ref="F4:G4"/>
    <mergeCell ref="H4:N4"/>
    <mergeCell ref="F5:G5"/>
    <mergeCell ref="H5:N5"/>
  </mergeCells>
  <printOptions/>
  <pageMargins left="0.26180555555555557" right="0.16805555555555557" top="1.0527777777777778" bottom="1.0527777777777778" header="0.7875" footer="0.7875"/>
  <pageSetup horizontalDpi="300" verticalDpi="300" orientation="landscape" paperSize="9"/>
  <headerFooter alignWithMargins="0">
    <oddHeader>&amp;C&amp;"Times New Roman,Normaali"&amp;12&amp;A</oddHeader>
    <oddFooter>&amp;C&amp;"Times New Roman,Normaali"&amp;12Sivu 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3:AA5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8515625" style="0" customWidth="1"/>
    <col min="2" max="2" width="7.28125" style="0" customWidth="1"/>
    <col min="3" max="3" width="18.421875" style="0" customWidth="1"/>
    <col min="4" max="4" width="20.7109375" style="0" customWidth="1"/>
    <col min="5" max="5" width="2.28125" style="0" customWidth="1"/>
    <col min="6" max="10" width="5.7109375" style="0" customWidth="1"/>
    <col min="11" max="11" width="4.28125" style="0" customWidth="1"/>
    <col min="12" max="12" width="4.140625" style="0" customWidth="1"/>
    <col min="13" max="14" width="5.7109375" style="0" customWidth="1"/>
  </cols>
  <sheetData>
    <row r="3" spans="2:14" ht="15.75">
      <c r="B3" s="1"/>
      <c r="C3" s="2"/>
      <c r="D3" s="3"/>
      <c r="E3" s="3"/>
      <c r="F3" s="152" t="s">
        <v>0</v>
      </c>
      <c r="G3" s="152"/>
      <c r="H3" s="153" t="s">
        <v>1</v>
      </c>
      <c r="I3" s="153"/>
      <c r="J3" s="153"/>
      <c r="K3" s="153"/>
      <c r="L3" s="153"/>
      <c r="M3" s="153"/>
      <c r="N3" s="153"/>
    </row>
    <row r="4" spans="2:14" ht="15.75">
      <c r="B4" s="4"/>
      <c r="C4" s="5" t="s">
        <v>2</v>
      </c>
      <c r="D4" s="6"/>
      <c r="E4" s="7"/>
      <c r="F4" s="154" t="s">
        <v>3</v>
      </c>
      <c r="G4" s="154"/>
      <c r="H4" s="155" t="s">
        <v>4</v>
      </c>
      <c r="I4" s="155"/>
      <c r="J4" s="155"/>
      <c r="K4" s="155"/>
      <c r="L4" s="155"/>
      <c r="M4" s="155"/>
      <c r="N4" s="155"/>
    </row>
    <row r="5" spans="2:14" ht="15.75">
      <c r="B5" s="8"/>
      <c r="C5" s="9"/>
      <c r="D5" s="7"/>
      <c r="E5" s="7"/>
      <c r="F5" s="156" t="s">
        <v>5</v>
      </c>
      <c r="G5" s="156"/>
      <c r="H5" s="157" t="s">
        <v>140</v>
      </c>
      <c r="I5" s="157"/>
      <c r="J5" s="157"/>
      <c r="K5" s="157"/>
      <c r="L5" s="157"/>
      <c r="M5" s="157"/>
      <c r="N5" s="157"/>
    </row>
    <row r="6" spans="2:14" ht="20.25">
      <c r="B6" s="10"/>
      <c r="C6" s="11" t="s">
        <v>7</v>
      </c>
      <c r="D6" s="12"/>
      <c r="E6" s="7"/>
      <c r="F6" s="158" t="s">
        <v>8</v>
      </c>
      <c r="G6" s="158"/>
      <c r="H6" s="159">
        <v>45367</v>
      </c>
      <c r="I6" s="159"/>
      <c r="J6" s="159"/>
      <c r="K6" s="13" t="s">
        <v>9</v>
      </c>
      <c r="L6" s="160"/>
      <c r="M6" s="160"/>
      <c r="N6" s="160"/>
    </row>
    <row r="7" spans="2:14" ht="15.75">
      <c r="B7" s="14"/>
      <c r="C7" s="15"/>
      <c r="D7" s="7"/>
      <c r="E7" s="7"/>
      <c r="F7" s="16"/>
      <c r="G7" s="15"/>
      <c r="H7" s="15"/>
      <c r="I7" s="17"/>
      <c r="J7" s="18"/>
      <c r="K7" s="19"/>
      <c r="L7" s="19"/>
      <c r="M7" s="19"/>
      <c r="N7" s="20"/>
    </row>
    <row r="8" spans="2:14" ht="15.75">
      <c r="B8" s="21" t="s">
        <v>10</v>
      </c>
      <c r="C8" s="161" t="s">
        <v>164</v>
      </c>
      <c r="D8" s="161"/>
      <c r="E8" s="22"/>
      <c r="F8" s="23" t="s">
        <v>12</v>
      </c>
      <c r="G8" s="162" t="s">
        <v>44</v>
      </c>
      <c r="H8" s="162"/>
      <c r="I8" s="162"/>
      <c r="J8" s="162"/>
      <c r="K8" s="162"/>
      <c r="L8" s="162"/>
      <c r="M8" s="162"/>
      <c r="N8" s="162"/>
    </row>
    <row r="9" spans="2:14" ht="15">
      <c r="B9" s="24" t="s">
        <v>14</v>
      </c>
      <c r="C9" s="163" t="s">
        <v>165</v>
      </c>
      <c r="D9" s="163"/>
      <c r="E9" s="25"/>
      <c r="F9" s="26" t="s">
        <v>16</v>
      </c>
      <c r="G9" s="164" t="s">
        <v>48</v>
      </c>
      <c r="H9" s="164"/>
      <c r="I9" s="164"/>
      <c r="J9" s="164"/>
      <c r="K9" s="164"/>
      <c r="L9" s="164"/>
      <c r="M9" s="164"/>
      <c r="N9" s="164"/>
    </row>
    <row r="10" spans="2:14" ht="15">
      <c r="B10" s="27" t="s">
        <v>18</v>
      </c>
      <c r="C10" s="165" t="s">
        <v>166</v>
      </c>
      <c r="D10" s="165"/>
      <c r="E10" s="25"/>
      <c r="F10" s="28" t="s">
        <v>20</v>
      </c>
      <c r="G10" s="166" t="s">
        <v>46</v>
      </c>
      <c r="H10" s="166"/>
      <c r="I10" s="166"/>
      <c r="J10" s="166"/>
      <c r="K10" s="166"/>
      <c r="L10" s="166"/>
      <c r="M10" s="166"/>
      <c r="N10" s="166"/>
    </row>
    <row r="11" spans="2:14" ht="15">
      <c r="B11" s="27" t="s">
        <v>22</v>
      </c>
      <c r="C11" s="165" t="s">
        <v>167</v>
      </c>
      <c r="D11" s="165"/>
      <c r="E11" s="25"/>
      <c r="F11" s="29" t="s">
        <v>24</v>
      </c>
      <c r="G11" s="166" t="s">
        <v>50</v>
      </c>
      <c r="H11" s="166"/>
      <c r="I11" s="166"/>
      <c r="J11" s="166"/>
      <c r="K11" s="166"/>
      <c r="L11" s="166"/>
      <c r="M11" s="166"/>
      <c r="N11" s="166"/>
    </row>
    <row r="12" spans="2:14" ht="15.75">
      <c r="B12" s="30"/>
      <c r="C12" s="7"/>
      <c r="D12" s="7"/>
      <c r="E12" s="7"/>
      <c r="F12" s="16"/>
      <c r="G12" s="31"/>
      <c r="H12" s="31"/>
      <c r="I12" s="31"/>
      <c r="J12" s="7"/>
      <c r="K12" s="7"/>
      <c r="L12" s="7"/>
      <c r="M12" s="32"/>
      <c r="N12" s="33"/>
    </row>
    <row r="13" spans="2:15" ht="15.75">
      <c r="B13" s="34" t="s">
        <v>26</v>
      </c>
      <c r="C13" s="7"/>
      <c r="D13" s="7"/>
      <c r="E13" s="7"/>
      <c r="F13" s="35">
        <v>1</v>
      </c>
      <c r="G13" s="35">
        <v>2</v>
      </c>
      <c r="H13" s="35">
        <v>3</v>
      </c>
      <c r="I13" s="35">
        <v>4</v>
      </c>
      <c r="J13" s="35">
        <v>5</v>
      </c>
      <c r="K13" s="167" t="s">
        <v>27</v>
      </c>
      <c r="L13" s="167"/>
      <c r="M13" s="35" t="s">
        <v>28</v>
      </c>
      <c r="N13" s="36" t="s">
        <v>29</v>
      </c>
      <c r="O13" s="37"/>
    </row>
    <row r="14" spans="2:14" ht="15">
      <c r="B14" s="38" t="s">
        <v>30</v>
      </c>
      <c r="C14" s="39" t="str">
        <f>IF(C9&gt;"",C9,"")</f>
        <v>Lassi Lehtola</v>
      </c>
      <c r="D14" s="39" t="str">
        <f>IF(G9&gt;"",G9,"")</f>
        <v>Elmeri Räsänen</v>
      </c>
      <c r="E14" s="40"/>
      <c r="F14" s="41">
        <v>9</v>
      </c>
      <c r="G14" s="41">
        <v>4</v>
      </c>
      <c r="H14" s="41">
        <v>3</v>
      </c>
      <c r="I14" s="41"/>
      <c r="J14" s="41"/>
      <c r="K14" s="42">
        <f>IF(ISBLANK(F14),"",COUNTIF(F14:J14,"&gt;=0"))</f>
        <v>3</v>
      </c>
      <c r="L14" s="43">
        <f>IF(ISBLANK(F14),"",(IF(LEFT(F14,1)="-",1,0)+IF(LEFT(G14,1)="-",1,0)+IF(LEFT(H14,1)="-",1,0)+IF(LEFT(I14,1)="-",1,0)+IF(LEFT(J14,1)="-",1,0)))</f>
        <v>0</v>
      </c>
      <c r="M14" s="44">
        <f aca="true" t="shared" si="0" ref="M14:N18">IF(K14=3,1,"")</f>
        <v>1</v>
      </c>
      <c r="N14" s="44">
        <f t="shared" si="0"/>
      </c>
    </row>
    <row r="15" spans="2:14" ht="15">
      <c r="B15" s="38" t="s">
        <v>31</v>
      </c>
      <c r="C15" s="39" t="str">
        <f>IF(C10&gt;"",C10,"")</f>
        <v>Joonas Kokko</v>
      </c>
      <c r="D15" s="39" t="str">
        <f>IF(G10&gt;"",G10,"")</f>
        <v>Niko Hämäläinen</v>
      </c>
      <c r="E15" s="40"/>
      <c r="F15" s="41">
        <v>5</v>
      </c>
      <c r="G15" s="41">
        <v>9</v>
      </c>
      <c r="H15" s="41">
        <v>-9</v>
      </c>
      <c r="I15" s="41">
        <v>13</v>
      </c>
      <c r="J15" s="41"/>
      <c r="K15" s="42">
        <f>IF(ISBLANK(F15),"",COUNTIF(F15:J15,"&gt;=0"))</f>
        <v>3</v>
      </c>
      <c r="L15" s="43">
        <f>IF(ISBLANK(F15),"",(IF(LEFT(F15,1)="-",1,0)+IF(LEFT(G15,1)="-",1,0)+IF(LEFT(H15,1)="-",1,0)+IF(LEFT(I15,1)="-",1,0)+IF(LEFT(J15,1)="-",1,0)))</f>
        <v>1</v>
      </c>
      <c r="M15" s="44">
        <f t="shared" si="0"/>
        <v>1</v>
      </c>
      <c r="N15" s="44">
        <f t="shared" si="0"/>
      </c>
    </row>
    <row r="16" spans="2:14" ht="15">
      <c r="B16" s="38" t="s">
        <v>32</v>
      </c>
      <c r="C16" s="39" t="str">
        <f>IF(C11&gt;"",C11,"")</f>
        <v>Ilari Sell</v>
      </c>
      <c r="D16" s="39" t="str">
        <f>IF(G11&gt;"",G11,"")</f>
        <v>Konsta Leppänen</v>
      </c>
      <c r="E16" s="40"/>
      <c r="F16" s="41">
        <v>9</v>
      </c>
      <c r="G16" s="41">
        <v>9</v>
      </c>
      <c r="H16" s="41">
        <v>8</v>
      </c>
      <c r="I16" s="41"/>
      <c r="J16" s="41"/>
      <c r="K16" s="42">
        <f>IF(ISBLANK(F16),"",COUNTIF(F16:J16,"&gt;=0"))</f>
        <v>3</v>
      </c>
      <c r="L16" s="43">
        <f>IF(ISBLANK(F16),"",(IF(LEFT(F16,1)="-",1,0)+IF(LEFT(G16,1)="-",1,0)+IF(LEFT(H16,1)="-",1,0)+IF(LEFT(I16,1)="-",1,0)+IF(LEFT(J16,1)="-",1,0)))</f>
        <v>0</v>
      </c>
      <c r="M16" s="44">
        <f t="shared" si="0"/>
        <v>1</v>
      </c>
      <c r="N16" s="44">
        <f t="shared" si="0"/>
      </c>
    </row>
    <row r="17" spans="2:14" ht="15">
      <c r="B17" s="38" t="s">
        <v>33</v>
      </c>
      <c r="C17" s="39" t="str">
        <f>IF(C9&gt;"",C9,"")</f>
        <v>Lassi Lehtola</v>
      </c>
      <c r="D17" s="39" t="str">
        <f>IF(G10&gt;"",G10,"")</f>
        <v>Niko Hämäläinen</v>
      </c>
      <c r="E17" s="40"/>
      <c r="F17" s="41"/>
      <c r="G17" s="41"/>
      <c r="H17" s="41"/>
      <c r="I17" s="41"/>
      <c r="J17" s="41"/>
      <c r="K17" s="42">
        <f>IF(ISBLANK(F17),"",COUNTIF(F17:J17,"&gt;=0"))</f>
      </c>
      <c r="L17" s="43">
        <f>IF(ISBLANK(F17),"",(IF(LEFT(F17,1)="-",1,0)+IF(LEFT(G17,1)="-",1,0)+IF(LEFT(H17,1)="-",1,0)+IF(LEFT(I17,1)="-",1,0)+IF(LEFT(J17,1)="-",1,0)))</f>
      </c>
      <c r="M17" s="44">
        <f t="shared" si="0"/>
      </c>
      <c r="N17" s="44">
        <f t="shared" si="0"/>
      </c>
    </row>
    <row r="18" spans="2:14" ht="15">
      <c r="B18" s="38" t="s">
        <v>34</v>
      </c>
      <c r="C18" s="39" t="str">
        <f>IF(C10&gt;"",C10,"")</f>
        <v>Joonas Kokko</v>
      </c>
      <c r="D18" s="39" t="str">
        <f>IF(G9&gt;"",G9,"")</f>
        <v>Elmeri Räsänen</v>
      </c>
      <c r="E18" s="40"/>
      <c r="F18" s="41"/>
      <c r="G18" s="41"/>
      <c r="H18" s="41"/>
      <c r="I18" s="41"/>
      <c r="J18" s="41"/>
      <c r="K18" s="42">
        <f>IF(ISBLANK(F18),"",COUNTIF(F18:J18,"&gt;=0"))</f>
      </c>
      <c r="L18" s="43">
        <f>IF(ISBLANK(F18),"",(IF(LEFT(F18,1)="-",1,0)+IF(LEFT(G18,1)="-",1,0)+IF(LEFT(H18,1)="-",1,0)+IF(LEFT(I18,1)="-",1,0)+IF(LEFT(J18,1)="-",1,0)))</f>
      </c>
      <c r="M18" s="44">
        <f t="shared" si="0"/>
      </c>
      <c r="N18" s="44">
        <f t="shared" si="0"/>
      </c>
    </row>
    <row r="19" spans="2:14" ht="15.75">
      <c r="B19" s="30"/>
      <c r="C19" s="7"/>
      <c r="D19" s="7"/>
      <c r="E19" s="7"/>
      <c r="F19" s="7"/>
      <c r="G19" s="7"/>
      <c r="H19" s="7"/>
      <c r="I19" s="168" t="s">
        <v>35</v>
      </c>
      <c r="J19" s="168"/>
      <c r="K19" s="45">
        <f>SUM(K14:K18)</f>
        <v>9</v>
      </c>
      <c r="L19" s="45">
        <f>SUM(L14:L18)</f>
        <v>1</v>
      </c>
      <c r="M19" s="45">
        <f>SUM(M14:M18)</f>
        <v>3</v>
      </c>
      <c r="N19" s="45">
        <f>SUM(N14:N18)</f>
        <v>0</v>
      </c>
    </row>
    <row r="20" spans="2:14" ht="15.75">
      <c r="B20" s="46" t="s">
        <v>36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47"/>
    </row>
    <row r="21" spans="2:14" ht="15.75">
      <c r="B21" s="48" t="s">
        <v>37</v>
      </c>
      <c r="C21" s="49"/>
      <c r="D21" s="49" t="s">
        <v>38</v>
      </c>
      <c r="E21" s="50"/>
      <c r="F21" s="49"/>
      <c r="G21" s="49" t="s">
        <v>39</v>
      </c>
      <c r="H21" s="50"/>
      <c r="I21" s="49"/>
      <c r="J21" s="51" t="s">
        <v>40</v>
      </c>
      <c r="K21" s="12"/>
      <c r="L21" s="7"/>
      <c r="M21" s="7"/>
      <c r="N21" s="47"/>
    </row>
    <row r="22" spans="2:14" ht="18">
      <c r="B22" s="30"/>
      <c r="C22" s="7"/>
      <c r="D22" s="7"/>
      <c r="E22" s="7"/>
      <c r="F22" s="7"/>
      <c r="G22" s="7"/>
      <c r="H22" s="7"/>
      <c r="I22" s="7"/>
      <c r="J22" s="169" t="str">
        <f>IF(M19=3,C8,IF(N19=3,G8,""))</f>
        <v>PT Espoo</v>
      </c>
      <c r="K22" s="169"/>
      <c r="L22" s="169"/>
      <c r="M22" s="169"/>
      <c r="N22" s="169"/>
    </row>
    <row r="23" spans="2:14" ht="18">
      <c r="B23" s="52"/>
      <c r="C23" s="53"/>
      <c r="D23" s="53"/>
      <c r="E23" s="53"/>
      <c r="F23" s="53"/>
      <c r="G23" s="53"/>
      <c r="H23" s="53"/>
      <c r="I23" s="53"/>
      <c r="J23" s="54"/>
      <c r="K23" s="54"/>
      <c r="L23" s="54"/>
      <c r="M23" s="54"/>
      <c r="N23" s="55"/>
    </row>
    <row r="24" ht="15">
      <c r="B24" s="37" t="s">
        <v>41</v>
      </c>
    </row>
    <row r="25" ht="15">
      <c r="B25" t="s">
        <v>42</v>
      </c>
    </row>
    <row r="26" ht="15">
      <c r="B26" t="s">
        <v>43</v>
      </c>
    </row>
    <row r="31" spans="2:14" ht="15.75">
      <c r="B31" s="1"/>
      <c r="C31" s="2"/>
      <c r="D31" s="3"/>
      <c r="E31" s="3"/>
      <c r="F31" s="152" t="s">
        <v>0</v>
      </c>
      <c r="G31" s="152"/>
      <c r="H31" s="153" t="s">
        <v>1</v>
      </c>
      <c r="I31" s="153"/>
      <c r="J31" s="153"/>
      <c r="K31" s="153"/>
      <c r="L31" s="153"/>
      <c r="M31" s="153"/>
      <c r="N31" s="153"/>
    </row>
    <row r="32" spans="2:14" ht="15.75">
      <c r="B32" s="4"/>
      <c r="C32" s="5" t="s">
        <v>2</v>
      </c>
      <c r="D32" s="6"/>
      <c r="E32" s="7"/>
      <c r="F32" s="154" t="s">
        <v>3</v>
      </c>
      <c r="G32" s="154"/>
      <c r="H32" s="155" t="s">
        <v>4</v>
      </c>
      <c r="I32" s="155"/>
      <c r="J32" s="155"/>
      <c r="K32" s="155"/>
      <c r="L32" s="155"/>
      <c r="M32" s="155"/>
      <c r="N32" s="155"/>
    </row>
    <row r="33" spans="2:14" ht="15.75">
      <c r="B33" s="8"/>
      <c r="C33" s="9"/>
      <c r="D33" s="7"/>
      <c r="E33" s="7"/>
      <c r="F33" s="156" t="s">
        <v>5</v>
      </c>
      <c r="G33" s="156"/>
      <c r="H33" s="157" t="s">
        <v>140</v>
      </c>
      <c r="I33" s="157"/>
      <c r="J33" s="157"/>
      <c r="K33" s="157"/>
      <c r="L33" s="157"/>
      <c r="M33" s="157"/>
      <c r="N33" s="157"/>
    </row>
    <row r="34" spans="2:14" ht="20.25">
      <c r="B34" s="10"/>
      <c r="C34" s="11" t="s">
        <v>7</v>
      </c>
      <c r="D34" s="12"/>
      <c r="E34" s="7"/>
      <c r="F34" s="158" t="s">
        <v>8</v>
      </c>
      <c r="G34" s="158"/>
      <c r="H34" s="159">
        <v>45367</v>
      </c>
      <c r="I34" s="159"/>
      <c r="J34" s="159"/>
      <c r="K34" s="13" t="s">
        <v>9</v>
      </c>
      <c r="L34" s="160"/>
      <c r="M34" s="160"/>
      <c r="N34" s="160"/>
    </row>
    <row r="35" spans="2:14" ht="15.75">
      <c r="B35" s="14"/>
      <c r="C35" s="15"/>
      <c r="D35" s="7"/>
      <c r="E35" s="7"/>
      <c r="F35" s="16"/>
      <c r="G35" s="15"/>
      <c r="H35" s="15"/>
      <c r="I35" s="17"/>
      <c r="J35" s="18"/>
      <c r="K35" s="19"/>
      <c r="L35" s="19"/>
      <c r="M35" s="19"/>
      <c r="N35" s="20"/>
    </row>
    <row r="36" spans="2:27" ht="15.75">
      <c r="B36" s="21" t="s">
        <v>10</v>
      </c>
      <c r="C36" s="161" t="s">
        <v>4</v>
      </c>
      <c r="D36" s="161"/>
      <c r="E36" s="22"/>
      <c r="F36" s="23" t="s">
        <v>12</v>
      </c>
      <c r="G36" s="162" t="s">
        <v>11</v>
      </c>
      <c r="H36" s="162"/>
      <c r="I36" s="162"/>
      <c r="J36" s="162"/>
      <c r="K36" s="162"/>
      <c r="L36" s="162"/>
      <c r="M36" s="162"/>
      <c r="N36" s="162"/>
      <c r="T36" s="164"/>
      <c r="U36" s="164"/>
      <c r="V36" s="164"/>
      <c r="W36" s="164"/>
      <c r="X36" s="164"/>
      <c r="Y36" s="164"/>
      <c r="Z36" s="164"/>
      <c r="AA36" s="164"/>
    </row>
    <row r="37" spans="2:27" ht="15">
      <c r="B37" s="24" t="s">
        <v>14</v>
      </c>
      <c r="C37" s="163" t="s">
        <v>163</v>
      </c>
      <c r="D37" s="163"/>
      <c r="E37" s="25"/>
      <c r="F37" s="26" t="s">
        <v>16</v>
      </c>
      <c r="G37" s="164" t="s">
        <v>171</v>
      </c>
      <c r="H37" s="164"/>
      <c r="I37" s="164"/>
      <c r="J37" s="164"/>
      <c r="K37" s="164"/>
      <c r="L37" s="164"/>
      <c r="M37" s="164"/>
      <c r="N37" s="164"/>
      <c r="T37" s="166"/>
      <c r="U37" s="166"/>
      <c r="V37" s="166"/>
      <c r="W37" s="166"/>
      <c r="X37" s="166"/>
      <c r="Y37" s="166"/>
      <c r="Z37" s="166"/>
      <c r="AA37" s="166"/>
    </row>
    <row r="38" spans="2:27" ht="15">
      <c r="B38" s="27" t="s">
        <v>18</v>
      </c>
      <c r="C38" s="165" t="s">
        <v>70</v>
      </c>
      <c r="D38" s="165"/>
      <c r="E38" s="25"/>
      <c r="F38" s="28" t="s">
        <v>20</v>
      </c>
      <c r="G38" s="166" t="s">
        <v>170</v>
      </c>
      <c r="H38" s="166"/>
      <c r="I38" s="166"/>
      <c r="J38" s="166"/>
      <c r="K38" s="166"/>
      <c r="L38" s="166"/>
      <c r="M38" s="166"/>
      <c r="N38" s="166"/>
      <c r="T38" s="166"/>
      <c r="U38" s="166"/>
      <c r="V38" s="166"/>
      <c r="W38" s="166"/>
      <c r="X38" s="166"/>
      <c r="Y38" s="166"/>
      <c r="Z38" s="166"/>
      <c r="AA38" s="166"/>
    </row>
    <row r="39" spans="2:14" ht="15">
      <c r="B39" s="27" t="s">
        <v>22</v>
      </c>
      <c r="C39" s="165" t="s">
        <v>71</v>
      </c>
      <c r="D39" s="165"/>
      <c r="E39" s="25"/>
      <c r="F39" s="29" t="s">
        <v>24</v>
      </c>
      <c r="G39" s="166" t="s">
        <v>15</v>
      </c>
      <c r="H39" s="166"/>
      <c r="I39" s="166"/>
      <c r="J39" s="166"/>
      <c r="K39" s="166"/>
      <c r="L39" s="166"/>
      <c r="M39" s="166"/>
      <c r="N39" s="166"/>
    </row>
    <row r="40" spans="2:14" ht="15.75">
      <c r="B40" s="30"/>
      <c r="C40" s="7"/>
      <c r="D40" s="7"/>
      <c r="E40" s="7"/>
      <c r="F40" s="16"/>
      <c r="G40" s="31"/>
      <c r="H40" s="31"/>
      <c r="I40" s="31"/>
      <c r="J40" s="7"/>
      <c r="K40" s="7"/>
      <c r="L40" s="7"/>
      <c r="M40" s="32"/>
      <c r="N40" s="33"/>
    </row>
    <row r="41" spans="2:15" ht="15.75">
      <c r="B41" s="34" t="s">
        <v>26</v>
      </c>
      <c r="C41" s="7"/>
      <c r="D41" s="7"/>
      <c r="E41" s="7"/>
      <c r="F41" s="35">
        <v>1</v>
      </c>
      <c r="G41" s="35">
        <v>2</v>
      </c>
      <c r="H41" s="35">
        <v>3</v>
      </c>
      <c r="I41" s="35">
        <v>4</v>
      </c>
      <c r="J41" s="35">
        <v>5</v>
      </c>
      <c r="K41" s="167" t="s">
        <v>27</v>
      </c>
      <c r="L41" s="167"/>
      <c r="M41" s="35" t="s">
        <v>28</v>
      </c>
      <c r="N41" s="36" t="s">
        <v>29</v>
      </c>
      <c r="O41" s="37"/>
    </row>
    <row r="42" spans="2:14" ht="15">
      <c r="B42" s="38" t="s">
        <v>30</v>
      </c>
      <c r="C42" s="39" t="str">
        <f>IF(C37&gt;"",C37,"")</f>
        <v>Iaroslav Bril</v>
      </c>
      <c r="D42" s="39" t="str">
        <f>IF(G37&gt;"",G37,"")</f>
        <v>Severi Sipiläinen</v>
      </c>
      <c r="E42" s="40"/>
      <c r="F42" s="41">
        <v>6</v>
      </c>
      <c r="G42" s="41">
        <v>7</v>
      </c>
      <c r="H42" s="41">
        <v>3</v>
      </c>
      <c r="I42" s="41"/>
      <c r="J42" s="41"/>
      <c r="K42" s="42">
        <f>IF(ISBLANK(F42),"",COUNTIF(F42:J42,"&gt;=0"))</f>
        <v>3</v>
      </c>
      <c r="L42" s="43">
        <f>IF(ISBLANK(F42),"",(IF(LEFT(F42,1)="-",1,0)+IF(LEFT(G42,1)="-",1,0)+IF(LEFT(H42,1)="-",1,0)+IF(LEFT(I42,1)="-",1,0)+IF(LEFT(J42,1)="-",1,0)))</f>
        <v>0</v>
      </c>
      <c r="M42" s="44">
        <f aca="true" t="shared" si="1" ref="M42:N46">IF(K42=3,1,"")</f>
        <v>1</v>
      </c>
      <c r="N42" s="44">
        <f t="shared" si="1"/>
      </c>
    </row>
    <row r="43" spans="2:14" ht="15">
      <c r="B43" s="38" t="s">
        <v>31</v>
      </c>
      <c r="C43" s="39" t="str">
        <f>IF(C38&gt;"",C38,"")</f>
        <v>Luka Oinas</v>
      </c>
      <c r="D43" s="39" t="str">
        <f>IF(G38&gt;"",G38,"")</f>
        <v>Patrik Södergård</v>
      </c>
      <c r="E43" s="40"/>
      <c r="F43" s="41">
        <v>6</v>
      </c>
      <c r="G43" s="41">
        <v>7</v>
      </c>
      <c r="H43" s="41">
        <v>-2</v>
      </c>
      <c r="I43" s="41">
        <v>-12</v>
      </c>
      <c r="J43" s="41">
        <v>-8</v>
      </c>
      <c r="K43" s="42">
        <f>IF(ISBLANK(F43),"",COUNTIF(F43:J43,"&gt;=0"))</f>
        <v>2</v>
      </c>
      <c r="L43" s="43">
        <f>IF(ISBLANK(F43),"",(IF(LEFT(F43,1)="-",1,0)+IF(LEFT(G43,1)="-",1,0)+IF(LEFT(H43,1)="-",1,0)+IF(LEFT(I43,1)="-",1,0)+IF(LEFT(J43,1)="-",1,0)))</f>
        <v>3</v>
      </c>
      <c r="M43" s="44">
        <f t="shared" si="1"/>
      </c>
      <c r="N43" s="44">
        <f t="shared" si="1"/>
        <v>1</v>
      </c>
    </row>
    <row r="44" spans="2:14" ht="15">
      <c r="B44" s="38" t="s">
        <v>32</v>
      </c>
      <c r="C44" s="39" t="str">
        <f>IF(C39&gt;"",C39,"")</f>
        <v>Eetu Mäkelä</v>
      </c>
      <c r="D44" s="39" t="str">
        <f>IF(G39&gt;"",G39,"")</f>
        <v>Olavi Moilanen</v>
      </c>
      <c r="E44" s="40"/>
      <c r="F44" s="41">
        <v>-12</v>
      </c>
      <c r="G44" s="41">
        <v>8</v>
      </c>
      <c r="H44" s="41">
        <v>6</v>
      </c>
      <c r="I44" s="41">
        <v>3</v>
      </c>
      <c r="J44" s="41"/>
      <c r="K44" s="42">
        <f>IF(ISBLANK(F44),"",COUNTIF(F44:J44,"&gt;=0"))</f>
        <v>3</v>
      </c>
      <c r="L44" s="43">
        <f>IF(ISBLANK(F44),"",(IF(LEFT(F44,1)="-",1,0)+IF(LEFT(G44,1)="-",1,0)+IF(LEFT(H44,1)="-",1,0)+IF(LEFT(I44,1)="-",1,0)+IF(LEFT(J44,1)="-",1,0)))</f>
        <v>1</v>
      </c>
      <c r="M44" s="44">
        <f t="shared" si="1"/>
        <v>1</v>
      </c>
      <c r="N44" s="44">
        <f t="shared" si="1"/>
      </c>
    </row>
    <row r="45" spans="2:14" ht="15">
      <c r="B45" s="38" t="s">
        <v>33</v>
      </c>
      <c r="C45" s="39" t="str">
        <f>IF(C37&gt;"",C37,"")</f>
        <v>Iaroslav Bril</v>
      </c>
      <c r="D45" s="39" t="str">
        <f>IF(G38&gt;"",G38,"")</f>
        <v>Patrik Södergård</v>
      </c>
      <c r="E45" s="40"/>
      <c r="F45" s="41">
        <v>6</v>
      </c>
      <c r="G45" s="41">
        <v>7</v>
      </c>
      <c r="H45" s="41">
        <v>6</v>
      </c>
      <c r="I45" s="41"/>
      <c r="J45" s="41"/>
      <c r="K45" s="42">
        <f>IF(ISBLANK(F45),"",COUNTIF(F45:J45,"&gt;=0"))</f>
        <v>3</v>
      </c>
      <c r="L45" s="43">
        <f>IF(ISBLANK(F45),"",(IF(LEFT(F45,1)="-",1,0)+IF(LEFT(G45,1)="-",1,0)+IF(LEFT(H45,1)="-",1,0)+IF(LEFT(I45,1)="-",1,0)+IF(LEFT(J45,1)="-",1,0)))</f>
        <v>0</v>
      </c>
      <c r="M45" s="44">
        <f t="shared" si="1"/>
        <v>1</v>
      </c>
      <c r="N45" s="44">
        <f t="shared" si="1"/>
      </c>
    </row>
    <row r="46" spans="2:14" ht="15">
      <c r="B46" s="38" t="s">
        <v>34</v>
      </c>
      <c r="C46" s="39" t="str">
        <f>IF(C38&gt;"",C38,"")</f>
        <v>Luka Oinas</v>
      </c>
      <c r="D46" s="39" t="str">
        <f>IF(G37&gt;"",G37,"")</f>
        <v>Severi Sipiläinen</v>
      </c>
      <c r="E46" s="40"/>
      <c r="F46" s="41"/>
      <c r="G46" s="41"/>
      <c r="H46" s="41"/>
      <c r="I46" s="41"/>
      <c r="J46" s="41"/>
      <c r="K46" s="42">
        <f>IF(ISBLANK(F46),"",COUNTIF(F46:J46,"&gt;=0"))</f>
      </c>
      <c r="L46" s="43">
        <f>IF(ISBLANK(F46),"",(IF(LEFT(F46,1)="-",1,0)+IF(LEFT(G46,1)="-",1,0)+IF(LEFT(H46,1)="-",1,0)+IF(LEFT(I46,1)="-",1,0)+IF(LEFT(J46,1)="-",1,0)))</f>
      </c>
      <c r="M46" s="44">
        <f t="shared" si="1"/>
      </c>
      <c r="N46" s="44">
        <f t="shared" si="1"/>
      </c>
    </row>
    <row r="47" spans="2:14" ht="15.75">
      <c r="B47" s="30"/>
      <c r="C47" s="7"/>
      <c r="D47" s="7"/>
      <c r="E47" s="7"/>
      <c r="F47" s="7"/>
      <c r="G47" s="7"/>
      <c r="H47" s="7"/>
      <c r="I47" s="168" t="s">
        <v>35</v>
      </c>
      <c r="J47" s="168"/>
      <c r="K47" s="45">
        <f>SUM(K42:K46)</f>
        <v>11</v>
      </c>
      <c r="L47" s="45">
        <f>SUM(L42:L46)</f>
        <v>4</v>
      </c>
      <c r="M47" s="45">
        <f>SUM(M42:M46)</f>
        <v>3</v>
      </c>
      <c r="N47" s="45">
        <f>SUM(N42:N46)</f>
        <v>1</v>
      </c>
    </row>
    <row r="48" spans="2:14" ht="15.75">
      <c r="B48" s="46" t="s">
        <v>36</v>
      </c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47"/>
    </row>
    <row r="49" spans="2:14" ht="15.75">
      <c r="B49" s="48" t="s">
        <v>37</v>
      </c>
      <c r="C49" s="49"/>
      <c r="D49" s="49" t="s">
        <v>38</v>
      </c>
      <c r="E49" s="50"/>
      <c r="F49" s="49"/>
      <c r="G49" s="49" t="s">
        <v>39</v>
      </c>
      <c r="H49" s="50"/>
      <c r="I49" s="49"/>
      <c r="J49" s="51" t="s">
        <v>40</v>
      </c>
      <c r="K49" s="12"/>
      <c r="L49" s="7"/>
      <c r="M49" s="7"/>
      <c r="N49" s="47"/>
    </row>
    <row r="50" spans="2:14" ht="18">
      <c r="B50" s="30"/>
      <c r="C50" s="7"/>
      <c r="D50" s="7"/>
      <c r="E50" s="7"/>
      <c r="F50" s="7"/>
      <c r="G50" s="7"/>
      <c r="H50" s="7"/>
      <c r="I50" s="7"/>
      <c r="J50" s="169" t="str">
        <f>IF(M47=3,C36,IF(N47=3,G36,""))</f>
        <v>OPT-86</v>
      </c>
      <c r="K50" s="169"/>
      <c r="L50" s="169"/>
      <c r="M50" s="169"/>
      <c r="N50" s="169"/>
    </row>
    <row r="51" spans="2:14" ht="18">
      <c r="B51" s="52"/>
      <c r="C51" s="53"/>
      <c r="D51" s="53"/>
      <c r="E51" s="53"/>
      <c r="F51" s="53"/>
      <c r="G51" s="53"/>
      <c r="H51" s="53"/>
      <c r="I51" s="53"/>
      <c r="J51" s="54"/>
      <c r="K51" s="54"/>
      <c r="L51" s="54"/>
      <c r="M51" s="54"/>
      <c r="N51" s="55"/>
    </row>
    <row r="52" ht="15">
      <c r="B52" s="37" t="s">
        <v>41</v>
      </c>
    </row>
    <row r="53" ht="15">
      <c r="B53" t="s">
        <v>42</v>
      </c>
    </row>
    <row r="54" ht="15">
      <c r="B54" t="s">
        <v>43</v>
      </c>
    </row>
  </sheetData>
  <sheetProtection selectLockedCells="1" selectUnlockedCells="1"/>
  <mergeCells count="43">
    <mergeCell ref="C39:D39"/>
    <mergeCell ref="G39:N39"/>
    <mergeCell ref="K41:L41"/>
    <mergeCell ref="I47:J47"/>
    <mergeCell ref="J50:N50"/>
    <mergeCell ref="C37:D37"/>
    <mergeCell ref="G37:N37"/>
    <mergeCell ref="T37:AA37"/>
    <mergeCell ref="C38:D38"/>
    <mergeCell ref="G38:N38"/>
    <mergeCell ref="T38:AA38"/>
    <mergeCell ref="F34:G34"/>
    <mergeCell ref="H34:J34"/>
    <mergeCell ref="L34:N34"/>
    <mergeCell ref="C36:D36"/>
    <mergeCell ref="G36:N36"/>
    <mergeCell ref="T36:AA36"/>
    <mergeCell ref="J22:N22"/>
    <mergeCell ref="F31:G31"/>
    <mergeCell ref="H31:N31"/>
    <mergeCell ref="F32:G32"/>
    <mergeCell ref="H32:N32"/>
    <mergeCell ref="F33:G33"/>
    <mergeCell ref="H33:N33"/>
    <mergeCell ref="C10:D10"/>
    <mergeCell ref="G10:N10"/>
    <mergeCell ref="C11:D11"/>
    <mergeCell ref="G11:N11"/>
    <mergeCell ref="K13:L13"/>
    <mergeCell ref="I19:J19"/>
    <mergeCell ref="F6:G6"/>
    <mergeCell ref="H6:J6"/>
    <mergeCell ref="L6:N6"/>
    <mergeCell ref="C8:D8"/>
    <mergeCell ref="G8:N8"/>
    <mergeCell ref="C9:D9"/>
    <mergeCell ref="G9:N9"/>
    <mergeCell ref="F3:G3"/>
    <mergeCell ref="H3:N3"/>
    <mergeCell ref="F4:G4"/>
    <mergeCell ref="H4:N4"/>
    <mergeCell ref="F5:G5"/>
    <mergeCell ref="H5:N5"/>
  </mergeCells>
  <printOptions/>
  <pageMargins left="0.26180555555555557" right="0.16805555555555557" top="1.0527777777777778" bottom="1.0527777777777778" header="0.7875" footer="0.7875"/>
  <pageSetup horizontalDpi="300" verticalDpi="300" orientation="landscape" paperSize="9"/>
  <headerFooter alignWithMargins="0">
    <oddHeader>&amp;C&amp;"Times New Roman,Normaali"&amp;12&amp;A</oddHeader>
    <oddFooter>&amp;C&amp;"Times New Roman,Normaali"&amp;12Sivu &amp;P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3:O2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8515625" style="0" customWidth="1"/>
    <col min="2" max="2" width="7.28125" style="0" customWidth="1"/>
    <col min="3" max="3" width="18.421875" style="0" customWidth="1"/>
    <col min="4" max="4" width="20.7109375" style="0" customWidth="1"/>
    <col min="5" max="5" width="2.28125" style="0" customWidth="1"/>
    <col min="6" max="10" width="5.7109375" style="0" customWidth="1"/>
    <col min="11" max="11" width="4.28125" style="0" customWidth="1"/>
    <col min="12" max="12" width="4.140625" style="0" customWidth="1"/>
    <col min="13" max="14" width="5.7109375" style="0" customWidth="1"/>
  </cols>
  <sheetData>
    <row r="3" spans="2:14" ht="15.75">
      <c r="B3" s="1"/>
      <c r="C3" s="2"/>
      <c r="D3" s="3"/>
      <c r="E3" s="3"/>
      <c r="F3" s="152" t="s">
        <v>0</v>
      </c>
      <c r="G3" s="152"/>
      <c r="H3" s="153" t="s">
        <v>1</v>
      </c>
      <c r="I3" s="153"/>
      <c r="J3" s="153"/>
      <c r="K3" s="153"/>
      <c r="L3" s="153"/>
      <c r="M3" s="153"/>
      <c r="N3" s="153"/>
    </row>
    <row r="4" spans="2:14" ht="15.75">
      <c r="B4" s="4"/>
      <c r="C4" s="5" t="s">
        <v>2</v>
      </c>
      <c r="D4" s="6"/>
      <c r="E4" s="7"/>
      <c r="F4" s="154" t="s">
        <v>3</v>
      </c>
      <c r="G4" s="154"/>
      <c r="H4" s="155" t="s">
        <v>4</v>
      </c>
      <c r="I4" s="155"/>
      <c r="J4" s="155"/>
      <c r="K4" s="155"/>
      <c r="L4" s="155"/>
      <c r="M4" s="155"/>
      <c r="N4" s="155"/>
    </row>
    <row r="5" spans="2:14" ht="15.75">
      <c r="B5" s="8"/>
      <c r="C5" s="9"/>
      <c r="D5" s="7"/>
      <c r="E5" s="7"/>
      <c r="F5" s="156" t="s">
        <v>5</v>
      </c>
      <c r="G5" s="156"/>
      <c r="H5" s="157" t="s">
        <v>140</v>
      </c>
      <c r="I5" s="157"/>
      <c r="J5" s="157"/>
      <c r="K5" s="157"/>
      <c r="L5" s="157"/>
      <c r="M5" s="157"/>
      <c r="N5" s="157"/>
    </row>
    <row r="6" spans="2:14" ht="20.25">
      <c r="B6" s="10"/>
      <c r="C6" s="11" t="s">
        <v>7</v>
      </c>
      <c r="D6" s="12"/>
      <c r="E6" s="7"/>
      <c r="F6" s="158" t="s">
        <v>8</v>
      </c>
      <c r="G6" s="158"/>
      <c r="H6" s="159">
        <v>45367</v>
      </c>
      <c r="I6" s="159"/>
      <c r="J6" s="159"/>
      <c r="K6" s="13" t="s">
        <v>9</v>
      </c>
      <c r="L6" s="160"/>
      <c r="M6" s="160"/>
      <c r="N6" s="160"/>
    </row>
    <row r="7" spans="2:14" ht="15.75">
      <c r="B7" s="14"/>
      <c r="C7" s="15"/>
      <c r="D7" s="7"/>
      <c r="E7" s="7"/>
      <c r="F7" s="16"/>
      <c r="G7" s="15"/>
      <c r="H7" s="15"/>
      <c r="I7" s="17"/>
      <c r="J7" s="18"/>
      <c r="K7" s="19"/>
      <c r="L7" s="19"/>
      <c r="M7" s="19"/>
      <c r="N7" s="20"/>
    </row>
    <row r="8" spans="2:14" ht="15.75">
      <c r="B8" s="21" t="s">
        <v>10</v>
      </c>
      <c r="C8" s="161" t="s">
        <v>164</v>
      </c>
      <c r="D8" s="161"/>
      <c r="E8" s="22"/>
      <c r="F8" s="23" t="s">
        <v>12</v>
      </c>
      <c r="G8" s="162" t="s">
        <v>4</v>
      </c>
      <c r="H8" s="162"/>
      <c r="I8" s="162"/>
      <c r="J8" s="162"/>
      <c r="K8" s="162"/>
      <c r="L8" s="162"/>
      <c r="M8" s="162"/>
      <c r="N8" s="162"/>
    </row>
    <row r="9" spans="2:14" ht="15">
      <c r="B9" s="24" t="s">
        <v>14</v>
      </c>
      <c r="C9" s="163" t="s">
        <v>165</v>
      </c>
      <c r="D9" s="163"/>
      <c r="E9" s="25"/>
      <c r="F9" s="26" t="s">
        <v>16</v>
      </c>
      <c r="G9" s="164" t="s">
        <v>71</v>
      </c>
      <c r="H9" s="164"/>
      <c r="I9" s="164"/>
      <c r="J9" s="164"/>
      <c r="K9" s="164"/>
      <c r="L9" s="164"/>
      <c r="M9" s="164"/>
      <c r="N9" s="164"/>
    </row>
    <row r="10" spans="2:14" ht="15">
      <c r="B10" s="27" t="s">
        <v>18</v>
      </c>
      <c r="C10" s="165" t="s">
        <v>166</v>
      </c>
      <c r="D10" s="165"/>
      <c r="E10" s="25"/>
      <c r="F10" s="28" t="s">
        <v>20</v>
      </c>
      <c r="G10" s="166" t="s">
        <v>163</v>
      </c>
      <c r="H10" s="166"/>
      <c r="I10" s="166"/>
      <c r="J10" s="166"/>
      <c r="K10" s="166"/>
      <c r="L10" s="166"/>
      <c r="M10" s="166"/>
      <c r="N10" s="166"/>
    </row>
    <row r="11" spans="2:14" ht="15">
      <c r="B11" s="27" t="s">
        <v>22</v>
      </c>
      <c r="C11" s="165" t="s">
        <v>167</v>
      </c>
      <c r="D11" s="165"/>
      <c r="E11" s="25"/>
      <c r="F11" s="29" t="s">
        <v>24</v>
      </c>
      <c r="G11" s="166" t="s">
        <v>70</v>
      </c>
      <c r="H11" s="166"/>
      <c r="I11" s="166"/>
      <c r="J11" s="166"/>
      <c r="K11" s="166"/>
      <c r="L11" s="166"/>
      <c r="M11" s="166"/>
      <c r="N11" s="166"/>
    </row>
    <row r="12" spans="2:14" ht="15.75">
      <c r="B12" s="30"/>
      <c r="C12" s="7"/>
      <c r="D12" s="7"/>
      <c r="E12" s="7"/>
      <c r="F12" s="16"/>
      <c r="G12" s="31"/>
      <c r="H12" s="31"/>
      <c r="I12" s="31"/>
      <c r="J12" s="7"/>
      <c r="K12" s="7"/>
      <c r="L12" s="7"/>
      <c r="M12" s="32"/>
      <c r="N12" s="33"/>
    </row>
    <row r="13" spans="2:15" ht="15.75">
      <c r="B13" s="34" t="s">
        <v>26</v>
      </c>
      <c r="C13" s="7"/>
      <c r="D13" s="7"/>
      <c r="E13" s="7"/>
      <c r="F13" s="35">
        <v>1</v>
      </c>
      <c r="G13" s="35">
        <v>2</v>
      </c>
      <c r="H13" s="35">
        <v>3</v>
      </c>
      <c r="I13" s="35">
        <v>4</v>
      </c>
      <c r="J13" s="35">
        <v>5</v>
      </c>
      <c r="K13" s="167" t="s">
        <v>27</v>
      </c>
      <c r="L13" s="167"/>
      <c r="M13" s="35" t="s">
        <v>28</v>
      </c>
      <c r="N13" s="36" t="s">
        <v>29</v>
      </c>
      <c r="O13" s="37"/>
    </row>
    <row r="14" spans="2:14" ht="15">
      <c r="B14" s="38" t="s">
        <v>30</v>
      </c>
      <c r="C14" s="39" t="str">
        <f>IF(C9&gt;"",C9,"")</f>
        <v>Lassi Lehtola</v>
      </c>
      <c r="D14" s="39" t="str">
        <f>IF(G9&gt;"",G9,"")</f>
        <v>Eetu Mäkelä</v>
      </c>
      <c r="E14" s="40"/>
      <c r="F14" s="41">
        <v>3</v>
      </c>
      <c r="G14" s="41">
        <v>6</v>
      </c>
      <c r="H14" s="41">
        <v>6</v>
      </c>
      <c r="I14" s="41"/>
      <c r="J14" s="41"/>
      <c r="K14" s="42">
        <f>IF(ISBLANK(F14),"",COUNTIF(F14:J14,"&gt;=0"))</f>
        <v>3</v>
      </c>
      <c r="L14" s="43">
        <f>IF(ISBLANK(F14),"",(IF(LEFT(F14,1)="-",1,0)+IF(LEFT(G14,1)="-",1,0)+IF(LEFT(H14,1)="-",1,0)+IF(LEFT(I14,1)="-",1,0)+IF(LEFT(J14,1)="-",1,0)))</f>
        <v>0</v>
      </c>
      <c r="M14" s="44">
        <f aca="true" t="shared" si="0" ref="M14:N18">IF(K14=3,1,"")</f>
        <v>1</v>
      </c>
      <c r="N14" s="44">
        <f t="shared" si="0"/>
      </c>
    </row>
    <row r="15" spans="2:14" ht="15">
      <c r="B15" s="38" t="s">
        <v>31</v>
      </c>
      <c r="C15" s="39" t="str">
        <f>IF(C10&gt;"",C10,"")</f>
        <v>Joonas Kokko</v>
      </c>
      <c r="D15" s="39" t="str">
        <f>IF(G10&gt;"",G10,"")</f>
        <v>Iaroslav Bril</v>
      </c>
      <c r="E15" s="40"/>
      <c r="F15" s="41">
        <v>-3</v>
      </c>
      <c r="G15" s="41">
        <v>-9</v>
      </c>
      <c r="H15" s="41">
        <v>-8</v>
      </c>
      <c r="I15" s="41"/>
      <c r="J15" s="41"/>
      <c r="K15" s="42">
        <f>IF(ISBLANK(F15),"",COUNTIF(F15:J15,"&gt;=0"))</f>
        <v>0</v>
      </c>
      <c r="L15" s="43">
        <f>IF(ISBLANK(F15),"",(IF(LEFT(F15,1)="-",1,0)+IF(LEFT(G15,1)="-",1,0)+IF(LEFT(H15,1)="-",1,0)+IF(LEFT(I15,1)="-",1,0)+IF(LEFT(J15,1)="-",1,0)))</f>
        <v>3</v>
      </c>
      <c r="M15" s="44">
        <f t="shared" si="0"/>
      </c>
      <c r="N15" s="44">
        <f t="shared" si="0"/>
        <v>1</v>
      </c>
    </row>
    <row r="16" spans="2:14" ht="15">
      <c r="B16" s="38" t="s">
        <v>32</v>
      </c>
      <c r="C16" s="39" t="str">
        <f>IF(C11&gt;"",C11,"")</f>
        <v>Ilari Sell</v>
      </c>
      <c r="D16" s="39" t="str">
        <f>IF(G11&gt;"",G11,"")</f>
        <v>Luka Oinas</v>
      </c>
      <c r="E16" s="40"/>
      <c r="F16" s="41">
        <v>11</v>
      </c>
      <c r="G16" s="41">
        <v>8</v>
      </c>
      <c r="H16" s="41">
        <v>5</v>
      </c>
      <c r="I16" s="41"/>
      <c r="J16" s="41"/>
      <c r="K16" s="42">
        <f>IF(ISBLANK(F16),"",COUNTIF(F16:J16,"&gt;=0"))</f>
        <v>3</v>
      </c>
      <c r="L16" s="43">
        <f>IF(ISBLANK(F16),"",(IF(LEFT(F16,1)="-",1,0)+IF(LEFT(G16,1)="-",1,0)+IF(LEFT(H16,1)="-",1,0)+IF(LEFT(I16,1)="-",1,0)+IF(LEFT(J16,1)="-",1,0)))</f>
        <v>0</v>
      </c>
      <c r="M16" s="44">
        <f t="shared" si="0"/>
        <v>1</v>
      </c>
      <c r="N16" s="44">
        <f t="shared" si="0"/>
      </c>
    </row>
    <row r="17" spans="2:14" ht="15">
      <c r="B17" s="38" t="s">
        <v>33</v>
      </c>
      <c r="C17" s="39" t="str">
        <f>IF(C9&gt;"",C9,"")</f>
        <v>Lassi Lehtola</v>
      </c>
      <c r="D17" s="39" t="str">
        <f>IF(G10&gt;"",G10,"")</f>
        <v>Iaroslav Bril</v>
      </c>
      <c r="E17" s="40"/>
      <c r="F17" s="41">
        <v>-12</v>
      </c>
      <c r="G17" s="41">
        <v>8</v>
      </c>
      <c r="H17" s="41">
        <v>10</v>
      </c>
      <c r="I17" s="41">
        <v>9</v>
      </c>
      <c r="J17" s="41"/>
      <c r="K17" s="42">
        <f>IF(ISBLANK(F17),"",COUNTIF(F17:J17,"&gt;=0"))</f>
        <v>3</v>
      </c>
      <c r="L17" s="43">
        <f>IF(ISBLANK(F17),"",(IF(LEFT(F17,1)="-",1,0)+IF(LEFT(G17,1)="-",1,0)+IF(LEFT(H17,1)="-",1,0)+IF(LEFT(I17,1)="-",1,0)+IF(LEFT(J17,1)="-",1,0)))</f>
        <v>1</v>
      </c>
      <c r="M17" s="44">
        <f t="shared" si="0"/>
        <v>1</v>
      </c>
      <c r="N17" s="44">
        <f t="shared" si="0"/>
      </c>
    </row>
    <row r="18" spans="2:14" ht="15">
      <c r="B18" s="38" t="s">
        <v>34</v>
      </c>
      <c r="C18" s="39" t="str">
        <f>IF(C10&gt;"",C10,"")</f>
        <v>Joonas Kokko</v>
      </c>
      <c r="D18" s="39" t="str">
        <f>IF(G9&gt;"",G9,"")</f>
        <v>Eetu Mäkelä</v>
      </c>
      <c r="E18" s="40"/>
      <c r="F18" s="41"/>
      <c r="G18" s="41"/>
      <c r="H18" s="41"/>
      <c r="I18" s="41"/>
      <c r="J18" s="41"/>
      <c r="K18" s="42">
        <f>IF(ISBLANK(F18),"",COUNTIF(F18:J18,"&gt;=0"))</f>
      </c>
      <c r="L18" s="43">
        <f>IF(ISBLANK(F18),"",(IF(LEFT(F18,1)="-",1,0)+IF(LEFT(G18,1)="-",1,0)+IF(LEFT(H18,1)="-",1,0)+IF(LEFT(I18,1)="-",1,0)+IF(LEFT(J18,1)="-",1,0)))</f>
      </c>
      <c r="M18" s="44">
        <f t="shared" si="0"/>
      </c>
      <c r="N18" s="44">
        <f t="shared" si="0"/>
      </c>
    </row>
    <row r="19" spans="2:14" ht="15.75">
      <c r="B19" s="30"/>
      <c r="C19" s="7"/>
      <c r="D19" s="7"/>
      <c r="E19" s="7"/>
      <c r="F19" s="7"/>
      <c r="G19" s="7"/>
      <c r="H19" s="7"/>
      <c r="I19" s="168" t="s">
        <v>35</v>
      </c>
      <c r="J19" s="168"/>
      <c r="K19" s="45">
        <f>SUM(K14:K18)</f>
        <v>9</v>
      </c>
      <c r="L19" s="45">
        <f>SUM(L14:L18)</f>
        <v>4</v>
      </c>
      <c r="M19" s="45">
        <f>SUM(M14:M18)</f>
        <v>3</v>
      </c>
      <c r="N19" s="45">
        <f>SUM(N14:N18)</f>
        <v>1</v>
      </c>
    </row>
    <row r="20" spans="2:14" ht="15.75">
      <c r="B20" s="46" t="s">
        <v>36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47"/>
    </row>
    <row r="21" spans="2:14" ht="15.75">
      <c r="B21" s="48" t="s">
        <v>37</v>
      </c>
      <c r="C21" s="49"/>
      <c r="D21" s="49" t="s">
        <v>38</v>
      </c>
      <c r="E21" s="50"/>
      <c r="F21" s="49"/>
      <c r="G21" s="49" t="s">
        <v>39</v>
      </c>
      <c r="H21" s="50"/>
      <c r="I21" s="49"/>
      <c r="J21" s="51" t="s">
        <v>40</v>
      </c>
      <c r="K21" s="12"/>
      <c r="L21" s="7"/>
      <c r="M21" s="7"/>
      <c r="N21" s="47"/>
    </row>
    <row r="22" spans="2:14" ht="18">
      <c r="B22" s="30"/>
      <c r="C22" s="7"/>
      <c r="D22" s="7"/>
      <c r="E22" s="7"/>
      <c r="F22" s="7"/>
      <c r="G22" s="7"/>
      <c r="H22" s="7"/>
      <c r="I22" s="7"/>
      <c r="J22" s="169" t="str">
        <f>IF(M19=3,C8,IF(N19=3,G8,""))</f>
        <v>PT Espoo</v>
      </c>
      <c r="K22" s="169"/>
      <c r="L22" s="169"/>
      <c r="M22" s="169"/>
      <c r="N22" s="169"/>
    </row>
    <row r="23" spans="2:14" ht="18">
      <c r="B23" s="52"/>
      <c r="C23" s="53"/>
      <c r="D23" s="53"/>
      <c r="E23" s="53"/>
      <c r="F23" s="53"/>
      <c r="G23" s="53"/>
      <c r="H23" s="53"/>
      <c r="I23" s="53"/>
      <c r="J23" s="54"/>
      <c r="K23" s="54"/>
      <c r="L23" s="54"/>
      <c r="M23" s="54"/>
      <c r="N23" s="55"/>
    </row>
    <row r="24" ht="15">
      <c r="B24" s="37" t="s">
        <v>41</v>
      </c>
    </row>
    <row r="25" ht="15">
      <c r="B25" t="s">
        <v>42</v>
      </c>
    </row>
    <row r="26" ht="15">
      <c r="B26" t="s">
        <v>43</v>
      </c>
    </row>
  </sheetData>
  <sheetProtection selectLockedCells="1" selectUnlockedCells="1"/>
  <mergeCells count="20">
    <mergeCell ref="J22:N22"/>
    <mergeCell ref="C10:D10"/>
    <mergeCell ref="G10:N10"/>
    <mergeCell ref="C11:D11"/>
    <mergeCell ref="G11:N11"/>
    <mergeCell ref="K13:L13"/>
    <mergeCell ref="I19:J19"/>
    <mergeCell ref="F6:G6"/>
    <mergeCell ref="H6:J6"/>
    <mergeCell ref="L6:N6"/>
    <mergeCell ref="C8:D8"/>
    <mergeCell ref="G8:N8"/>
    <mergeCell ref="C9:D9"/>
    <mergeCell ref="G9:N9"/>
    <mergeCell ref="F3:G3"/>
    <mergeCell ref="H3:N3"/>
    <mergeCell ref="F4:G4"/>
    <mergeCell ref="H4:N4"/>
    <mergeCell ref="F5:G5"/>
    <mergeCell ref="H5:N5"/>
  </mergeCells>
  <printOptions/>
  <pageMargins left="0.26180555555555557" right="0.16805555555555557" top="1.0527777777777778" bottom="1.0527777777777778" header="0.7875" footer="0.7875"/>
  <pageSetup horizontalDpi="300" verticalDpi="300" orientation="landscape" paperSize="9"/>
  <headerFooter alignWithMargins="0">
    <oddHeader>&amp;C&amp;"Times New Roman,Normaali"&amp;12&amp;A</oddHeader>
    <oddFooter>&amp;C&amp;"Times New Roman,Normaali"&amp;12Sivu &amp;P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T51"/>
  <sheetViews>
    <sheetView zoomScalePageLayoutView="0" workbookViewId="0" topLeftCell="A1">
      <selection activeCell="A1" sqref="A1"/>
    </sheetView>
  </sheetViews>
  <sheetFormatPr defaultColWidth="11.57421875" defaultRowHeight="15"/>
  <cols>
    <col min="1" max="1" width="1.57421875" style="0" customWidth="1"/>
    <col min="2" max="2" width="8.28125" style="0" customWidth="1"/>
    <col min="3" max="3" width="17.28125" style="0" customWidth="1"/>
    <col min="4" max="4" width="19.00390625" style="0" customWidth="1"/>
    <col min="5" max="5" width="5.8515625" style="0" customWidth="1"/>
    <col min="6" max="6" width="5.7109375" style="0" customWidth="1"/>
    <col min="7" max="7" width="4.8515625" style="0" customWidth="1"/>
    <col min="8" max="8" width="5.57421875" style="0" customWidth="1"/>
    <col min="9" max="9" width="5.421875" style="0" customWidth="1"/>
    <col min="10" max="10" width="5.140625" style="0" customWidth="1"/>
    <col min="11" max="14" width="3.7109375" style="0" customWidth="1"/>
    <col min="15" max="253" width="9.140625" style="0" customWidth="1"/>
  </cols>
  <sheetData>
    <row r="1" ht="6.75" customHeight="1"/>
    <row r="2" spans="1:15" ht="15">
      <c r="A2" s="81"/>
      <c r="B2" s="82"/>
      <c r="C2" s="83"/>
      <c r="D2" s="83"/>
      <c r="E2" s="83"/>
      <c r="F2" s="84"/>
      <c r="G2" s="85" t="s">
        <v>0</v>
      </c>
      <c r="H2" s="86"/>
      <c r="I2" s="170" t="s">
        <v>1</v>
      </c>
      <c r="J2" s="170"/>
      <c r="K2" s="170"/>
      <c r="L2" s="170"/>
      <c r="M2" s="170"/>
      <c r="N2" s="170"/>
      <c r="O2" s="81"/>
    </row>
    <row r="3" spans="1:15" ht="15">
      <c r="A3" s="81"/>
      <c r="B3" s="87"/>
      <c r="C3" s="11" t="s">
        <v>2</v>
      </c>
      <c r="D3" s="11"/>
      <c r="E3" s="81"/>
      <c r="F3" s="88"/>
      <c r="G3" s="85" t="s">
        <v>3</v>
      </c>
      <c r="H3" s="89"/>
      <c r="I3" s="170" t="s">
        <v>4</v>
      </c>
      <c r="J3" s="170"/>
      <c r="K3" s="170"/>
      <c r="L3" s="170"/>
      <c r="M3" s="170"/>
      <c r="N3" s="170"/>
      <c r="O3" s="81"/>
    </row>
    <row r="4" spans="1:15" ht="15.75">
      <c r="A4" s="81"/>
      <c r="B4" s="87"/>
      <c r="C4" s="90" t="s">
        <v>104</v>
      </c>
      <c r="D4" s="90"/>
      <c r="E4" s="81"/>
      <c r="F4" s="88"/>
      <c r="G4" s="85" t="s">
        <v>5</v>
      </c>
      <c r="H4" s="89"/>
      <c r="I4" s="170" t="s">
        <v>124</v>
      </c>
      <c r="J4" s="170"/>
      <c r="K4" s="170"/>
      <c r="L4" s="170"/>
      <c r="M4" s="170"/>
      <c r="N4" s="170"/>
      <c r="O4" s="81"/>
    </row>
    <row r="5" spans="1:20" ht="15.75">
      <c r="A5" s="81"/>
      <c r="B5" s="87"/>
      <c r="C5" s="81" t="s">
        <v>106</v>
      </c>
      <c r="D5" s="90"/>
      <c r="E5" s="81"/>
      <c r="F5" s="88"/>
      <c r="G5" s="85" t="s">
        <v>107</v>
      </c>
      <c r="H5" s="89"/>
      <c r="I5" s="170">
        <v>45367</v>
      </c>
      <c r="J5" s="170"/>
      <c r="K5" s="170"/>
      <c r="L5" s="170"/>
      <c r="M5" s="170"/>
      <c r="N5" s="170"/>
      <c r="O5" s="81"/>
      <c r="R5" s="91"/>
      <c r="S5" s="91"/>
      <c r="T5" s="91"/>
    </row>
    <row r="6" spans="1:20" ht="15">
      <c r="A6" s="81"/>
      <c r="B6" s="87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92"/>
      <c r="O6" s="81"/>
      <c r="R6" s="91"/>
      <c r="S6" s="91"/>
      <c r="T6" s="91"/>
    </row>
    <row r="7" spans="1:15" ht="15">
      <c r="A7" s="81"/>
      <c r="B7" s="93" t="s">
        <v>10</v>
      </c>
      <c r="C7" s="171" t="s">
        <v>73</v>
      </c>
      <c r="D7" s="171"/>
      <c r="E7" s="94"/>
      <c r="F7" s="95" t="s">
        <v>12</v>
      </c>
      <c r="G7" s="172" t="s">
        <v>119</v>
      </c>
      <c r="H7" s="172"/>
      <c r="I7" s="172"/>
      <c r="J7" s="172"/>
      <c r="K7" s="172"/>
      <c r="L7" s="172"/>
      <c r="M7" s="172"/>
      <c r="N7" s="172"/>
      <c r="O7" s="81"/>
    </row>
    <row r="8" spans="1:15" ht="15">
      <c r="A8" s="81"/>
      <c r="B8" s="96" t="s">
        <v>14</v>
      </c>
      <c r="C8" s="173" t="s">
        <v>125</v>
      </c>
      <c r="D8" s="173"/>
      <c r="E8" s="97"/>
      <c r="F8" s="98" t="s">
        <v>16</v>
      </c>
      <c r="G8" s="174" t="s">
        <v>120</v>
      </c>
      <c r="H8" s="174"/>
      <c r="I8" s="174"/>
      <c r="J8" s="174"/>
      <c r="K8" s="174"/>
      <c r="L8" s="174"/>
      <c r="M8" s="174"/>
      <c r="N8" s="174"/>
      <c r="O8" s="81"/>
    </row>
    <row r="9" spans="1:15" ht="15">
      <c r="A9" s="81"/>
      <c r="B9" s="96" t="s">
        <v>18</v>
      </c>
      <c r="C9" s="173" t="s">
        <v>126</v>
      </c>
      <c r="D9" s="173"/>
      <c r="E9" s="97"/>
      <c r="F9" s="98" t="s">
        <v>20</v>
      </c>
      <c r="G9" s="174" t="s">
        <v>121</v>
      </c>
      <c r="H9" s="174"/>
      <c r="I9" s="174"/>
      <c r="J9" s="174"/>
      <c r="K9" s="174"/>
      <c r="L9" s="174"/>
      <c r="M9" s="174"/>
      <c r="N9" s="174"/>
      <c r="O9" s="81"/>
    </row>
    <row r="10" spans="1:15" ht="15">
      <c r="A10" s="81"/>
      <c r="B10" s="175" t="s">
        <v>112</v>
      </c>
      <c r="C10" s="175"/>
      <c r="D10" s="175"/>
      <c r="E10" s="99"/>
      <c r="F10" s="176" t="s">
        <v>112</v>
      </c>
      <c r="G10" s="176"/>
      <c r="H10" s="176"/>
      <c r="I10" s="176"/>
      <c r="J10" s="176"/>
      <c r="K10" s="176"/>
      <c r="L10" s="176"/>
      <c r="M10" s="176"/>
      <c r="N10" s="176"/>
      <c r="O10" s="81"/>
    </row>
    <row r="11" spans="1:15" ht="15">
      <c r="A11" s="81"/>
      <c r="B11" s="100" t="s">
        <v>113</v>
      </c>
      <c r="C11" s="173" t="s">
        <v>125</v>
      </c>
      <c r="D11" s="173"/>
      <c r="E11" s="97"/>
      <c r="F11" s="101" t="s">
        <v>113</v>
      </c>
      <c r="G11" s="174" t="s">
        <v>120</v>
      </c>
      <c r="H11" s="174"/>
      <c r="I11" s="174"/>
      <c r="J11" s="174"/>
      <c r="K11" s="174"/>
      <c r="L11" s="174"/>
      <c r="M11" s="174"/>
      <c r="N11" s="174"/>
      <c r="O11" s="81"/>
    </row>
    <row r="12" spans="1:15" ht="15">
      <c r="A12" s="81"/>
      <c r="B12" s="102" t="s">
        <v>113</v>
      </c>
      <c r="C12" s="177" t="s">
        <v>126</v>
      </c>
      <c r="D12" s="177"/>
      <c r="E12" s="103"/>
      <c r="F12" s="104" t="s">
        <v>113</v>
      </c>
      <c r="G12" s="178" t="s">
        <v>121</v>
      </c>
      <c r="H12" s="178"/>
      <c r="I12" s="178"/>
      <c r="J12" s="178"/>
      <c r="K12" s="178"/>
      <c r="L12" s="178"/>
      <c r="M12" s="178"/>
      <c r="N12" s="178"/>
      <c r="O12" s="81"/>
    </row>
    <row r="13" spans="1:15" ht="15">
      <c r="A13" s="81"/>
      <c r="B13" s="87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92"/>
      <c r="O13" s="81"/>
    </row>
    <row r="14" spans="1:15" ht="15">
      <c r="A14" s="81"/>
      <c r="B14" s="105" t="s">
        <v>26</v>
      </c>
      <c r="C14" s="81"/>
      <c r="D14" s="81"/>
      <c r="E14" s="81"/>
      <c r="F14" s="106">
        <v>1</v>
      </c>
      <c r="G14" s="106">
        <v>2</v>
      </c>
      <c r="H14" s="106">
        <v>3</v>
      </c>
      <c r="I14" s="106">
        <v>4</v>
      </c>
      <c r="J14" s="106">
        <v>5</v>
      </c>
      <c r="K14" s="179" t="s">
        <v>27</v>
      </c>
      <c r="L14" s="179"/>
      <c r="M14" s="106" t="s">
        <v>28</v>
      </c>
      <c r="N14" s="106" t="s">
        <v>29</v>
      </c>
      <c r="O14" s="81"/>
    </row>
    <row r="15" spans="1:15" ht="15">
      <c r="A15" s="81"/>
      <c r="B15" s="107" t="s">
        <v>30</v>
      </c>
      <c r="C15" s="180" t="str">
        <f>IF(C8&gt;"",C8&amp;" - "&amp;G8,"")</f>
        <v>Jaimielee Enriquez - Sanni Turi</v>
      </c>
      <c r="D15" s="180"/>
      <c r="E15" s="109"/>
      <c r="F15" s="110">
        <v>4</v>
      </c>
      <c r="G15" s="110">
        <v>5</v>
      </c>
      <c r="H15" s="110">
        <v>2</v>
      </c>
      <c r="I15" s="110"/>
      <c r="J15" s="111"/>
      <c r="K15" s="112">
        <f>IF(ISBLANK(F15),"",COUNTIF(F15:J15,"&gt;=0"))</f>
        <v>3</v>
      </c>
      <c r="L15" s="113">
        <f>IF(ISBLANK(F15),"",IF(LEFT(F15)="-",1,0)+IF(LEFT(G15)="-",1,0)+IF(LEFT(H15)="-",1,0)+IF(LEFT(I15)="-",1,0)+IF(LEFT(J15)="-",1,0))</f>
        <v>0</v>
      </c>
      <c r="M15" s="114">
        <f aca="true" t="shared" si="0" ref="M15:N19">IF(K15=3,1,"")</f>
        <v>1</v>
      </c>
      <c r="N15" s="115">
        <f t="shared" si="0"/>
      </c>
      <c r="O15" s="81"/>
    </row>
    <row r="16" spans="1:15" ht="15">
      <c r="A16" s="81"/>
      <c r="B16" s="107" t="s">
        <v>31</v>
      </c>
      <c r="C16" s="180" t="str">
        <f>IF(C9&gt;"",C9&amp;" - "&amp;G9,"")</f>
        <v>Mia Kellow - Emily Turi</v>
      </c>
      <c r="D16" s="180"/>
      <c r="E16" s="109"/>
      <c r="F16" s="110">
        <v>2</v>
      </c>
      <c r="G16" s="110">
        <v>2</v>
      </c>
      <c r="H16" s="110">
        <v>5</v>
      </c>
      <c r="I16" s="110"/>
      <c r="J16" s="116"/>
      <c r="K16" s="117">
        <f>IF(ISBLANK(F16),"",COUNTIF(F16:J16,"&gt;=0"))</f>
        <v>3</v>
      </c>
      <c r="L16" s="118">
        <f>IF(ISBLANK(F16),"",IF(LEFT(F16)="-",1,0)+IF(LEFT(G16)="-",1,0)+IF(LEFT(H16)="-",1,0)+IF(LEFT(I16)="-",1,0)+IF(LEFT(J16)="-",1,0))</f>
        <v>0</v>
      </c>
      <c r="M16" s="119">
        <f t="shared" si="0"/>
        <v>1</v>
      </c>
      <c r="N16" s="120">
        <f t="shared" si="0"/>
      </c>
      <c r="O16" s="81"/>
    </row>
    <row r="17" spans="1:15" ht="15">
      <c r="A17" s="81"/>
      <c r="B17" s="121" t="s">
        <v>114</v>
      </c>
      <c r="C17" s="108" t="str">
        <f>IF(C11&gt;"",C11&amp;" / "&amp;C12,"")</f>
        <v>Jaimielee Enriquez / Mia Kellow</v>
      </c>
      <c r="D17" s="108" t="str">
        <f>IF(G11&gt;"",G11&amp;" / "&amp;G12,"")</f>
        <v>Sanni Turi / Emily Turi</v>
      </c>
      <c r="E17" s="122"/>
      <c r="F17" s="110">
        <v>6</v>
      </c>
      <c r="G17" s="110">
        <v>6</v>
      </c>
      <c r="H17" s="110">
        <v>5</v>
      </c>
      <c r="I17" s="110"/>
      <c r="J17" s="116"/>
      <c r="K17" s="117">
        <f>IF(ISBLANK(F17),"",COUNTIF(F17:J17,"&gt;=0"))</f>
        <v>3</v>
      </c>
      <c r="L17" s="118">
        <f>IF(ISBLANK(F17),"",IF(LEFT(F17)="-",1,0)+IF(LEFT(G17)="-",1,0)+IF(LEFT(H17)="-",1,0)+IF(LEFT(I17)="-",1,0)+IF(LEFT(J17)="-",1,0))</f>
        <v>0</v>
      </c>
      <c r="M17" s="119">
        <f t="shared" si="0"/>
        <v>1</v>
      </c>
      <c r="N17" s="120">
        <f t="shared" si="0"/>
      </c>
      <c r="O17" s="81"/>
    </row>
    <row r="18" spans="1:15" ht="15">
      <c r="A18" s="81"/>
      <c r="B18" s="107" t="s">
        <v>33</v>
      </c>
      <c r="C18" s="180" t="str">
        <f>IF(C8&gt;"",C8&amp;" - "&amp;G9,"")</f>
        <v>Jaimielee Enriquez - Emily Turi</v>
      </c>
      <c r="D18" s="180"/>
      <c r="E18" s="109"/>
      <c r="F18" s="110"/>
      <c r="G18" s="110"/>
      <c r="H18" s="110"/>
      <c r="I18" s="110"/>
      <c r="J18" s="116"/>
      <c r="K18" s="117">
        <f>IF(ISBLANK(F18),"",COUNTIF(F18:J18,"&gt;=0"))</f>
      </c>
      <c r="L18" s="118">
        <f>IF(ISBLANK(F18),"",IF(LEFT(F18)="-",1,0)+IF(LEFT(G18)="-",1,0)+IF(LEFT(H18)="-",1,0)+IF(LEFT(I18)="-",1,0)+IF(LEFT(J18)="-",1,0))</f>
      </c>
      <c r="M18" s="119">
        <f t="shared" si="0"/>
      </c>
      <c r="N18" s="120">
        <f t="shared" si="0"/>
      </c>
      <c r="O18" s="81"/>
    </row>
    <row r="19" spans="1:15" ht="15">
      <c r="A19" s="81"/>
      <c r="B19" s="107" t="s">
        <v>34</v>
      </c>
      <c r="C19" s="180" t="str">
        <f>IF(C9&gt;"",C9&amp;" - "&amp;G8,"")</f>
        <v>Mia Kellow - Sanni Turi</v>
      </c>
      <c r="D19" s="180"/>
      <c r="E19" s="109"/>
      <c r="F19" s="110"/>
      <c r="G19" s="110"/>
      <c r="H19" s="110"/>
      <c r="I19" s="110"/>
      <c r="J19" s="116"/>
      <c r="K19" s="123">
        <f>IF(ISBLANK(F19),"",COUNTIF(F19:J19,"&gt;=0"))</f>
      </c>
      <c r="L19" s="124">
        <f>IF(ISBLANK(F19),"",IF(LEFT(F19)="-",1,0)+IF(LEFT(G19)="-",1,0)+IF(LEFT(H19)="-",1,0)+IF(LEFT(I19)="-",1,0)+IF(LEFT(J19)="-",1,0))</f>
      </c>
      <c r="M19" s="125">
        <f t="shared" si="0"/>
      </c>
      <c r="N19" s="126">
        <f t="shared" si="0"/>
      </c>
      <c r="O19" s="81"/>
    </row>
    <row r="20" spans="1:15" ht="18.75">
      <c r="A20" s="81"/>
      <c r="B20" s="127"/>
      <c r="C20" s="128"/>
      <c r="D20" s="128"/>
      <c r="E20" s="128"/>
      <c r="F20" s="129"/>
      <c r="G20" s="129"/>
      <c r="H20" s="130"/>
      <c r="I20" s="181" t="s">
        <v>35</v>
      </c>
      <c r="J20" s="181"/>
      <c r="K20" s="131">
        <f>COUNTIF(K15:K19,"=3")</f>
        <v>3</v>
      </c>
      <c r="L20" s="132">
        <f>COUNTIF(L15:L19,"=3")</f>
        <v>0</v>
      </c>
      <c r="M20" s="133">
        <f>SUM(M15:M19)</f>
        <v>3</v>
      </c>
      <c r="N20" s="134">
        <f>SUM(N15:N19)</f>
        <v>0</v>
      </c>
      <c r="O20" s="81"/>
    </row>
    <row r="21" spans="1:15" ht="15">
      <c r="A21" s="81"/>
      <c r="B21" s="135" t="s">
        <v>36</v>
      </c>
      <c r="C21" s="128"/>
      <c r="D21" s="128"/>
      <c r="E21" s="128"/>
      <c r="F21" s="128"/>
      <c r="G21" s="128"/>
      <c r="H21" s="128"/>
      <c r="I21" s="128"/>
      <c r="J21" s="128"/>
      <c r="K21" s="81"/>
      <c r="L21" s="81"/>
      <c r="M21" s="81"/>
      <c r="N21" s="92"/>
      <c r="O21" s="81"/>
    </row>
    <row r="22" spans="1:15" ht="15">
      <c r="A22" s="81"/>
      <c r="B22" s="136" t="s">
        <v>37</v>
      </c>
      <c r="C22" s="137"/>
      <c r="D22" s="138" t="s">
        <v>38</v>
      </c>
      <c r="E22" s="137"/>
      <c r="F22" s="138" t="s">
        <v>39</v>
      </c>
      <c r="G22" s="138"/>
      <c r="H22" s="139"/>
      <c r="I22" s="81"/>
      <c r="J22" s="182" t="s">
        <v>40</v>
      </c>
      <c r="K22" s="182"/>
      <c r="L22" s="182"/>
      <c r="M22" s="182"/>
      <c r="N22" s="182"/>
      <c r="O22" s="81"/>
    </row>
    <row r="23" spans="1:15" ht="21">
      <c r="A23" s="81"/>
      <c r="B23" s="183"/>
      <c r="C23" s="183"/>
      <c r="D23" s="183"/>
      <c r="E23" s="140"/>
      <c r="F23" s="184"/>
      <c r="G23" s="184"/>
      <c r="H23" s="184"/>
      <c r="I23" s="184"/>
      <c r="J23" s="185" t="str">
        <f>IF(M20=3,C7,IF(N20=3,G7,""))</f>
        <v>TIP-70</v>
      </c>
      <c r="K23" s="185"/>
      <c r="L23" s="185"/>
      <c r="M23" s="185"/>
      <c r="N23" s="185"/>
      <c r="O23" s="81"/>
    </row>
    <row r="24" spans="1:15" ht="6" customHeight="1">
      <c r="A24" s="81"/>
      <c r="B24" s="141"/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3"/>
      <c r="O24" s="81"/>
    </row>
    <row r="25" ht="8.25" customHeight="1"/>
    <row r="29" spans="1:15" ht="15">
      <c r="A29" s="81"/>
      <c r="B29" s="82"/>
      <c r="C29" s="83"/>
      <c r="D29" s="83"/>
      <c r="E29" s="83"/>
      <c r="F29" s="84"/>
      <c r="G29" s="85" t="s">
        <v>0</v>
      </c>
      <c r="H29" s="86"/>
      <c r="I29" s="170" t="s">
        <v>1</v>
      </c>
      <c r="J29" s="170"/>
      <c r="K29" s="170"/>
      <c r="L29" s="170"/>
      <c r="M29" s="170"/>
      <c r="N29" s="170"/>
      <c r="O29" s="81"/>
    </row>
    <row r="30" spans="1:15" ht="15">
      <c r="A30" s="81"/>
      <c r="B30" s="87"/>
      <c r="C30" s="11" t="s">
        <v>2</v>
      </c>
      <c r="D30" s="11"/>
      <c r="E30" s="81"/>
      <c r="F30" s="88"/>
      <c r="G30" s="85" t="s">
        <v>3</v>
      </c>
      <c r="H30" s="89"/>
      <c r="I30" s="170" t="s">
        <v>4</v>
      </c>
      <c r="J30" s="170"/>
      <c r="K30" s="170"/>
      <c r="L30" s="170"/>
      <c r="M30" s="170"/>
      <c r="N30" s="170"/>
      <c r="O30" s="81"/>
    </row>
    <row r="31" spans="1:15" ht="15.75">
      <c r="A31" s="81"/>
      <c r="B31" s="87"/>
      <c r="C31" s="90" t="s">
        <v>104</v>
      </c>
      <c r="D31" s="90"/>
      <c r="E31" s="81"/>
      <c r="F31" s="88"/>
      <c r="G31" s="85" t="s">
        <v>5</v>
      </c>
      <c r="H31" s="89"/>
      <c r="I31" s="170" t="s">
        <v>124</v>
      </c>
      <c r="J31" s="170"/>
      <c r="K31" s="170"/>
      <c r="L31" s="170"/>
      <c r="M31" s="170"/>
      <c r="N31" s="170"/>
      <c r="O31" s="81"/>
    </row>
    <row r="32" spans="1:20" ht="15.75">
      <c r="A32" s="81"/>
      <c r="B32" s="87"/>
      <c r="C32" s="81" t="s">
        <v>106</v>
      </c>
      <c r="D32" s="90"/>
      <c r="E32" s="81"/>
      <c r="F32" s="88"/>
      <c r="G32" s="85" t="s">
        <v>107</v>
      </c>
      <c r="H32" s="89"/>
      <c r="I32" s="170">
        <v>45367</v>
      </c>
      <c r="J32" s="170"/>
      <c r="K32" s="170"/>
      <c r="L32" s="170"/>
      <c r="M32" s="170"/>
      <c r="N32" s="170"/>
      <c r="O32" s="81"/>
      <c r="R32" s="91"/>
      <c r="S32" s="91"/>
      <c r="T32" s="91"/>
    </row>
    <row r="33" spans="1:20" ht="15">
      <c r="A33" s="81"/>
      <c r="B33" s="87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92"/>
      <c r="O33" s="81"/>
      <c r="R33" s="91"/>
      <c r="S33" s="91"/>
      <c r="T33" s="91"/>
    </row>
    <row r="34" spans="1:15" ht="15">
      <c r="A34" s="81"/>
      <c r="B34" s="93" t="s">
        <v>10</v>
      </c>
      <c r="C34" s="171" t="s">
        <v>52</v>
      </c>
      <c r="D34" s="171"/>
      <c r="E34" s="94"/>
      <c r="F34" s="95" t="s">
        <v>12</v>
      </c>
      <c r="G34" s="172" t="s">
        <v>4</v>
      </c>
      <c r="H34" s="172"/>
      <c r="I34" s="172"/>
      <c r="J34" s="172"/>
      <c r="K34" s="172"/>
      <c r="L34" s="172"/>
      <c r="M34" s="172"/>
      <c r="N34" s="172"/>
      <c r="O34" s="81"/>
    </row>
    <row r="35" spans="1:15" ht="15">
      <c r="A35" s="81"/>
      <c r="B35" s="96" t="s">
        <v>14</v>
      </c>
      <c r="C35" s="173" t="s">
        <v>122</v>
      </c>
      <c r="D35" s="173"/>
      <c r="E35" s="97"/>
      <c r="F35" s="98" t="s">
        <v>16</v>
      </c>
      <c r="G35" s="174" t="s">
        <v>108</v>
      </c>
      <c r="H35" s="174"/>
      <c r="I35" s="174"/>
      <c r="J35" s="174"/>
      <c r="K35" s="174"/>
      <c r="L35" s="174"/>
      <c r="M35" s="174"/>
      <c r="N35" s="174"/>
      <c r="O35" s="81"/>
    </row>
    <row r="36" spans="1:15" ht="15">
      <c r="A36" s="81"/>
      <c r="B36" s="96" t="s">
        <v>18</v>
      </c>
      <c r="C36" s="173" t="s">
        <v>129</v>
      </c>
      <c r="D36" s="173"/>
      <c r="E36" s="97"/>
      <c r="F36" s="98" t="s">
        <v>20</v>
      </c>
      <c r="G36" s="174" t="s">
        <v>127</v>
      </c>
      <c r="H36" s="174"/>
      <c r="I36" s="174"/>
      <c r="J36" s="174"/>
      <c r="K36" s="174"/>
      <c r="L36" s="174"/>
      <c r="M36" s="174"/>
      <c r="N36" s="174"/>
      <c r="O36" s="81"/>
    </row>
    <row r="37" spans="1:15" ht="15">
      <c r="A37" s="81"/>
      <c r="B37" s="175" t="s">
        <v>112</v>
      </c>
      <c r="C37" s="175"/>
      <c r="D37" s="175"/>
      <c r="E37" s="99"/>
      <c r="F37" s="176" t="s">
        <v>112</v>
      </c>
      <c r="G37" s="176"/>
      <c r="H37" s="176"/>
      <c r="I37" s="176"/>
      <c r="J37" s="176"/>
      <c r="K37" s="176"/>
      <c r="L37" s="176"/>
      <c r="M37" s="176"/>
      <c r="N37" s="176"/>
      <c r="O37" s="81"/>
    </row>
    <row r="38" spans="1:15" ht="15">
      <c r="A38" s="81"/>
      <c r="B38" s="100" t="s">
        <v>113</v>
      </c>
      <c r="C38" s="173" t="s">
        <v>122</v>
      </c>
      <c r="D38" s="173"/>
      <c r="E38" s="97"/>
      <c r="F38" s="101" t="s">
        <v>113</v>
      </c>
      <c r="G38" s="174" t="s">
        <v>108</v>
      </c>
      <c r="H38" s="174"/>
      <c r="I38" s="174"/>
      <c r="J38" s="174"/>
      <c r="K38" s="174"/>
      <c r="L38" s="174"/>
      <c r="M38" s="174"/>
      <c r="N38" s="174"/>
      <c r="O38" s="81"/>
    </row>
    <row r="39" spans="1:15" ht="15">
      <c r="A39" s="81"/>
      <c r="B39" s="102" t="s">
        <v>113</v>
      </c>
      <c r="C39" s="177" t="s">
        <v>129</v>
      </c>
      <c r="D39" s="177"/>
      <c r="E39" s="103"/>
      <c r="F39" s="104" t="s">
        <v>113</v>
      </c>
      <c r="G39" s="178" t="s">
        <v>127</v>
      </c>
      <c r="H39" s="178"/>
      <c r="I39" s="178"/>
      <c r="J39" s="178"/>
      <c r="K39" s="178"/>
      <c r="L39" s="178"/>
      <c r="M39" s="178"/>
      <c r="N39" s="178"/>
      <c r="O39" s="81"/>
    </row>
    <row r="40" spans="1:15" ht="15">
      <c r="A40" s="81"/>
      <c r="B40" s="87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92"/>
      <c r="O40" s="81"/>
    </row>
    <row r="41" spans="1:15" ht="15">
      <c r="A41" s="81"/>
      <c r="B41" s="105" t="s">
        <v>26</v>
      </c>
      <c r="C41" s="81"/>
      <c r="D41" s="81"/>
      <c r="E41" s="81"/>
      <c r="F41" s="106">
        <v>1</v>
      </c>
      <c r="G41" s="106">
        <v>2</v>
      </c>
      <c r="H41" s="106">
        <v>3</v>
      </c>
      <c r="I41" s="106">
        <v>4</v>
      </c>
      <c r="J41" s="106">
        <v>5</v>
      </c>
      <c r="K41" s="179" t="s">
        <v>27</v>
      </c>
      <c r="L41" s="179"/>
      <c r="M41" s="106" t="s">
        <v>28</v>
      </c>
      <c r="N41" s="106" t="s">
        <v>29</v>
      </c>
      <c r="O41" s="81"/>
    </row>
    <row r="42" spans="1:15" ht="15">
      <c r="A42" s="81"/>
      <c r="B42" s="107" t="s">
        <v>30</v>
      </c>
      <c r="C42" s="180" t="str">
        <f>IF(C35&gt;"",C35&amp;" - "&amp;G35,"")</f>
        <v>Onerva Maijala - Jiali Lu</v>
      </c>
      <c r="D42" s="180"/>
      <c r="E42" s="109"/>
      <c r="F42" s="110">
        <v>-6</v>
      </c>
      <c r="G42" s="110">
        <v>-8</v>
      </c>
      <c r="H42" s="110">
        <v>-3</v>
      </c>
      <c r="I42" s="110"/>
      <c r="J42" s="111"/>
      <c r="K42" s="112">
        <f>IF(ISBLANK(F42),"",COUNTIF(F42:J42,"&gt;=0"))</f>
        <v>0</v>
      </c>
      <c r="L42" s="113">
        <f>IF(ISBLANK(F42),"",IF(LEFT(F42)="-",1,0)+IF(LEFT(G42)="-",1,0)+IF(LEFT(H42)="-",1,0)+IF(LEFT(I42)="-",1,0)+IF(LEFT(J42)="-",1,0))</f>
        <v>3</v>
      </c>
      <c r="M42" s="114">
        <f aca="true" t="shared" si="1" ref="M42:N46">IF(K42=3,1,"")</f>
      </c>
      <c r="N42" s="115">
        <f t="shared" si="1"/>
        <v>1</v>
      </c>
      <c r="O42" s="81"/>
    </row>
    <row r="43" spans="1:15" ht="15">
      <c r="A43" s="81"/>
      <c r="B43" s="107" t="s">
        <v>31</v>
      </c>
      <c r="C43" s="180" t="str">
        <f>IF(C36&gt;"",C36&amp;" - "&amp;G36,"")</f>
        <v>Iina Hietalahti - Jiaqi Luo</v>
      </c>
      <c r="D43" s="180"/>
      <c r="E43" s="109"/>
      <c r="F43" s="110">
        <v>-6</v>
      </c>
      <c r="G43" s="110">
        <v>-5</v>
      </c>
      <c r="H43" s="110">
        <v>-5</v>
      </c>
      <c r="I43" s="110"/>
      <c r="J43" s="116"/>
      <c r="K43" s="117">
        <f>IF(ISBLANK(F43),"",COUNTIF(F43:J43,"&gt;=0"))</f>
        <v>0</v>
      </c>
      <c r="L43" s="118">
        <f>IF(ISBLANK(F43),"",IF(LEFT(F43)="-",1,0)+IF(LEFT(G43)="-",1,0)+IF(LEFT(H43)="-",1,0)+IF(LEFT(I43)="-",1,0)+IF(LEFT(J43)="-",1,0))</f>
        <v>3</v>
      </c>
      <c r="M43" s="119">
        <f t="shared" si="1"/>
      </c>
      <c r="N43" s="120">
        <f t="shared" si="1"/>
        <v>1</v>
      </c>
      <c r="O43" s="81"/>
    </row>
    <row r="44" spans="1:15" ht="15">
      <c r="A44" s="81"/>
      <c r="B44" s="121" t="s">
        <v>114</v>
      </c>
      <c r="C44" s="108" t="str">
        <f>IF(C38&gt;"",C38&amp;" / "&amp;C39,"")</f>
        <v>Onerva Maijala / Iina Hietalahti</v>
      </c>
      <c r="D44" s="108" t="str">
        <f>IF(G38&gt;"",G38&amp;" / "&amp;G39,"")</f>
        <v>Jiali Lu / Jiaqi Luo</v>
      </c>
      <c r="E44" s="122"/>
      <c r="F44" s="110">
        <v>-8</v>
      </c>
      <c r="G44" s="110">
        <v>-1</v>
      </c>
      <c r="H44" s="110">
        <v>-5</v>
      </c>
      <c r="I44" s="110"/>
      <c r="J44" s="116"/>
      <c r="K44" s="117">
        <f>IF(ISBLANK(F44),"",COUNTIF(F44:J44,"&gt;=0"))</f>
        <v>0</v>
      </c>
      <c r="L44" s="118">
        <f>IF(ISBLANK(F44),"",IF(LEFT(F44)="-",1,0)+IF(LEFT(G44)="-",1,0)+IF(LEFT(H44)="-",1,0)+IF(LEFT(I44)="-",1,0)+IF(LEFT(J44)="-",1,0))</f>
        <v>3</v>
      </c>
      <c r="M44" s="119">
        <f t="shared" si="1"/>
      </c>
      <c r="N44" s="120">
        <f t="shared" si="1"/>
        <v>1</v>
      </c>
      <c r="O44" s="81"/>
    </row>
    <row r="45" spans="1:15" ht="15">
      <c r="A45" s="81"/>
      <c r="B45" s="107" t="s">
        <v>33</v>
      </c>
      <c r="C45" s="180" t="str">
        <f>IF(C35&gt;"",C35&amp;" - "&amp;G36,"")</f>
        <v>Onerva Maijala - Jiaqi Luo</v>
      </c>
      <c r="D45" s="180"/>
      <c r="E45" s="109"/>
      <c r="F45" s="110"/>
      <c r="G45" s="110"/>
      <c r="H45" s="110"/>
      <c r="I45" s="110"/>
      <c r="J45" s="116"/>
      <c r="K45" s="117">
        <f>IF(ISBLANK(F45),"",COUNTIF(F45:J45,"&gt;=0"))</f>
      </c>
      <c r="L45" s="118">
        <f>IF(ISBLANK(F45),"",IF(LEFT(F45)="-",1,0)+IF(LEFT(G45)="-",1,0)+IF(LEFT(H45)="-",1,0)+IF(LEFT(I45)="-",1,0)+IF(LEFT(J45)="-",1,0))</f>
      </c>
      <c r="M45" s="119">
        <f t="shared" si="1"/>
      </c>
      <c r="N45" s="120">
        <f t="shared" si="1"/>
      </c>
      <c r="O45" s="81"/>
    </row>
    <row r="46" spans="1:15" ht="15">
      <c r="A46" s="81"/>
      <c r="B46" s="107" t="s">
        <v>34</v>
      </c>
      <c r="C46" s="180" t="str">
        <f>IF(C36&gt;"",C36&amp;" - "&amp;G35,"")</f>
        <v>Iina Hietalahti - Jiali Lu</v>
      </c>
      <c r="D46" s="180"/>
      <c r="E46" s="109"/>
      <c r="F46" s="110"/>
      <c r="G46" s="110"/>
      <c r="H46" s="110"/>
      <c r="I46" s="110"/>
      <c r="J46" s="116"/>
      <c r="K46" s="123">
        <f>IF(ISBLANK(F46),"",COUNTIF(F46:J46,"&gt;=0"))</f>
      </c>
      <c r="L46" s="124">
        <f>IF(ISBLANK(F46),"",IF(LEFT(F46)="-",1,0)+IF(LEFT(G46)="-",1,0)+IF(LEFT(H46)="-",1,0)+IF(LEFT(I46)="-",1,0)+IF(LEFT(J46)="-",1,0))</f>
      </c>
      <c r="M46" s="125">
        <f t="shared" si="1"/>
      </c>
      <c r="N46" s="126">
        <f t="shared" si="1"/>
      </c>
      <c r="O46" s="81"/>
    </row>
    <row r="47" spans="1:15" ht="18.75">
      <c r="A47" s="81"/>
      <c r="B47" s="127"/>
      <c r="C47" s="128"/>
      <c r="D47" s="128"/>
      <c r="E47" s="128"/>
      <c r="F47" s="129"/>
      <c r="G47" s="129"/>
      <c r="H47" s="130"/>
      <c r="I47" s="181" t="s">
        <v>35</v>
      </c>
      <c r="J47" s="181"/>
      <c r="K47" s="131">
        <f>COUNTIF(K42:K46,"=3")</f>
        <v>0</v>
      </c>
      <c r="L47" s="132">
        <f>COUNTIF(L42:L46,"=3")</f>
        <v>3</v>
      </c>
      <c r="M47" s="133">
        <f>SUM(M42:M46)</f>
        <v>0</v>
      </c>
      <c r="N47" s="134">
        <f>SUM(N42:N46)</f>
        <v>3</v>
      </c>
      <c r="O47" s="81"/>
    </row>
    <row r="48" spans="1:15" ht="15">
      <c r="A48" s="81"/>
      <c r="B48" s="135" t="s">
        <v>36</v>
      </c>
      <c r="C48" s="128"/>
      <c r="D48" s="128"/>
      <c r="E48" s="128"/>
      <c r="F48" s="128"/>
      <c r="G48" s="128"/>
      <c r="H48" s="128"/>
      <c r="I48" s="128"/>
      <c r="J48" s="128"/>
      <c r="K48" s="81"/>
      <c r="L48" s="81"/>
      <c r="M48" s="81"/>
      <c r="N48" s="92"/>
      <c r="O48" s="81"/>
    </row>
    <row r="49" spans="1:15" ht="15">
      <c r="A49" s="81"/>
      <c r="B49" s="136" t="s">
        <v>37</v>
      </c>
      <c r="C49" s="137"/>
      <c r="D49" s="138" t="s">
        <v>38</v>
      </c>
      <c r="E49" s="137"/>
      <c r="F49" s="138" t="s">
        <v>39</v>
      </c>
      <c r="G49" s="138"/>
      <c r="H49" s="139"/>
      <c r="I49" s="81"/>
      <c r="J49" s="182" t="s">
        <v>40</v>
      </c>
      <c r="K49" s="182"/>
      <c r="L49" s="182"/>
      <c r="M49" s="182"/>
      <c r="N49" s="182"/>
      <c r="O49" s="81"/>
    </row>
    <row r="50" spans="1:15" ht="21">
      <c r="A50" s="81"/>
      <c r="B50" s="183"/>
      <c r="C50" s="183"/>
      <c r="D50" s="183"/>
      <c r="E50" s="140"/>
      <c r="F50" s="184"/>
      <c r="G50" s="184"/>
      <c r="H50" s="184"/>
      <c r="I50" s="184"/>
      <c r="J50" s="185" t="str">
        <f>IF(M47=3,C34,IF(N47=3,G34,""))</f>
        <v>OPT-86</v>
      </c>
      <c r="K50" s="185"/>
      <c r="L50" s="185"/>
      <c r="M50" s="185"/>
      <c r="N50" s="185"/>
      <c r="O50" s="81"/>
    </row>
    <row r="51" spans="1:15" ht="6" customHeight="1">
      <c r="A51" s="81"/>
      <c r="B51" s="141"/>
      <c r="C51" s="142"/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43"/>
      <c r="O51" s="81"/>
    </row>
    <row r="52" ht="8.25" customHeight="1"/>
  </sheetData>
  <sheetProtection selectLockedCells="1" selectUnlockedCells="1"/>
  <mergeCells count="52">
    <mergeCell ref="C43:D43"/>
    <mergeCell ref="C45:D45"/>
    <mergeCell ref="C46:D46"/>
    <mergeCell ref="I47:J47"/>
    <mergeCell ref="J49:N49"/>
    <mergeCell ref="B50:D50"/>
    <mergeCell ref="F50:I50"/>
    <mergeCell ref="J50:N50"/>
    <mergeCell ref="C38:D38"/>
    <mergeCell ref="G38:N38"/>
    <mergeCell ref="C39:D39"/>
    <mergeCell ref="G39:N39"/>
    <mergeCell ref="K41:L41"/>
    <mergeCell ref="C42:D42"/>
    <mergeCell ref="C35:D35"/>
    <mergeCell ref="G35:N35"/>
    <mergeCell ref="C36:D36"/>
    <mergeCell ref="G36:N36"/>
    <mergeCell ref="B37:D37"/>
    <mergeCell ref="F37:N37"/>
    <mergeCell ref="I29:N29"/>
    <mergeCell ref="I30:N30"/>
    <mergeCell ref="I31:N31"/>
    <mergeCell ref="I32:N32"/>
    <mergeCell ref="C34:D34"/>
    <mergeCell ref="G34:N34"/>
    <mergeCell ref="C16:D16"/>
    <mergeCell ref="C18:D18"/>
    <mergeCell ref="C19:D19"/>
    <mergeCell ref="I20:J20"/>
    <mergeCell ref="J22:N22"/>
    <mergeCell ref="B23:D23"/>
    <mergeCell ref="F23:I23"/>
    <mergeCell ref="J23:N23"/>
    <mergeCell ref="C11:D11"/>
    <mergeCell ref="G11:N11"/>
    <mergeCell ref="C12:D12"/>
    <mergeCell ref="G12:N12"/>
    <mergeCell ref="K14:L14"/>
    <mergeCell ref="C15:D15"/>
    <mergeCell ref="C8:D8"/>
    <mergeCell ref="G8:N8"/>
    <mergeCell ref="C9:D9"/>
    <mergeCell ref="G9:N9"/>
    <mergeCell ref="B10:D10"/>
    <mergeCell ref="F10:N10"/>
    <mergeCell ref="I2:N2"/>
    <mergeCell ref="I3:N3"/>
    <mergeCell ref="I4:N4"/>
    <mergeCell ref="I5:N5"/>
    <mergeCell ref="C7:D7"/>
    <mergeCell ref="G7:N7"/>
  </mergeCells>
  <printOptions/>
  <pageMargins left="0.26180555555555557" right="0.16805555555555557" top="1.0527777777777778" bottom="1.0527777777777778" header="0.7875" footer="0.7875"/>
  <pageSetup horizontalDpi="300" verticalDpi="300" orientation="landscape" paperSize="9"/>
  <headerFooter alignWithMargins="0">
    <oddHeader>&amp;C&amp;"Times New Roman,Normaali"&amp;12&amp;A</oddHeader>
    <oddFooter>&amp;C&amp;"Times New Roman,Normaali"&amp;12Sivu &amp;P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T24"/>
  <sheetViews>
    <sheetView zoomScalePageLayoutView="0" workbookViewId="0" topLeftCell="A1">
      <selection activeCell="A1" sqref="A1"/>
    </sheetView>
  </sheetViews>
  <sheetFormatPr defaultColWidth="11.57421875" defaultRowHeight="15"/>
  <cols>
    <col min="1" max="1" width="1.57421875" style="0" customWidth="1"/>
    <col min="2" max="2" width="8.28125" style="0" customWidth="1"/>
    <col min="3" max="3" width="17.28125" style="0" customWidth="1"/>
    <col min="4" max="4" width="19.00390625" style="0" customWidth="1"/>
    <col min="5" max="5" width="5.8515625" style="0" customWidth="1"/>
    <col min="6" max="6" width="5.7109375" style="0" customWidth="1"/>
    <col min="7" max="7" width="4.8515625" style="0" customWidth="1"/>
    <col min="8" max="8" width="5.57421875" style="0" customWidth="1"/>
    <col min="9" max="9" width="5.421875" style="0" customWidth="1"/>
    <col min="10" max="10" width="5.140625" style="0" customWidth="1"/>
    <col min="11" max="14" width="3.7109375" style="0" customWidth="1"/>
    <col min="15" max="253" width="9.140625" style="0" customWidth="1"/>
  </cols>
  <sheetData>
    <row r="1" ht="6.75" customHeight="1"/>
    <row r="2" spans="1:15" ht="15">
      <c r="A2" s="81"/>
      <c r="B2" s="82"/>
      <c r="C2" s="83"/>
      <c r="D2" s="83"/>
      <c r="E2" s="83"/>
      <c r="F2" s="84"/>
      <c r="G2" s="85" t="s">
        <v>0</v>
      </c>
      <c r="H2" s="86"/>
      <c r="I2" s="170" t="s">
        <v>1</v>
      </c>
      <c r="J2" s="170"/>
      <c r="K2" s="170"/>
      <c r="L2" s="170"/>
      <c r="M2" s="170"/>
      <c r="N2" s="170"/>
      <c r="O2" s="81"/>
    </row>
    <row r="3" spans="1:15" ht="15">
      <c r="A3" s="81"/>
      <c r="B3" s="87"/>
      <c r="C3" s="11" t="s">
        <v>2</v>
      </c>
      <c r="D3" s="11"/>
      <c r="E3" s="81"/>
      <c r="F3" s="88"/>
      <c r="G3" s="85" t="s">
        <v>3</v>
      </c>
      <c r="H3" s="89"/>
      <c r="I3" s="170" t="s">
        <v>4</v>
      </c>
      <c r="J3" s="170"/>
      <c r="K3" s="170"/>
      <c r="L3" s="170"/>
      <c r="M3" s="170"/>
      <c r="N3" s="170"/>
      <c r="O3" s="81"/>
    </row>
    <row r="4" spans="1:15" ht="15.75">
      <c r="A4" s="81"/>
      <c r="B4" s="87"/>
      <c r="C4" s="90" t="s">
        <v>104</v>
      </c>
      <c r="D4" s="90"/>
      <c r="E4" s="81"/>
      <c r="F4" s="88"/>
      <c r="G4" s="85" t="s">
        <v>5</v>
      </c>
      <c r="H4" s="89"/>
      <c r="I4" s="170" t="s">
        <v>124</v>
      </c>
      <c r="J4" s="170"/>
      <c r="K4" s="170"/>
      <c r="L4" s="170"/>
      <c r="M4" s="170"/>
      <c r="N4" s="170"/>
      <c r="O4" s="81"/>
    </row>
    <row r="5" spans="1:20" ht="15.75">
      <c r="A5" s="81"/>
      <c r="B5" s="87"/>
      <c r="C5" s="81" t="s">
        <v>106</v>
      </c>
      <c r="D5" s="90"/>
      <c r="E5" s="81"/>
      <c r="F5" s="88"/>
      <c r="G5" s="85" t="s">
        <v>107</v>
      </c>
      <c r="H5" s="89"/>
      <c r="I5" s="170">
        <v>45367</v>
      </c>
      <c r="J5" s="170"/>
      <c r="K5" s="170"/>
      <c r="L5" s="170"/>
      <c r="M5" s="170"/>
      <c r="N5" s="170"/>
      <c r="O5" s="81"/>
      <c r="R5" s="91"/>
      <c r="S5" s="91"/>
      <c r="T5" s="91"/>
    </row>
    <row r="6" spans="1:20" ht="15">
      <c r="A6" s="81"/>
      <c r="B6" s="87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92"/>
      <c r="O6" s="81"/>
      <c r="R6" s="91"/>
      <c r="S6" s="91"/>
      <c r="T6" s="91"/>
    </row>
    <row r="7" spans="1:15" ht="15">
      <c r="A7" s="81"/>
      <c r="B7" s="93" t="s">
        <v>10</v>
      </c>
      <c r="C7" s="171" t="s">
        <v>73</v>
      </c>
      <c r="D7" s="171"/>
      <c r="E7" s="94"/>
      <c r="F7" s="95" t="s">
        <v>12</v>
      </c>
      <c r="G7" s="172" t="s">
        <v>4</v>
      </c>
      <c r="H7" s="172"/>
      <c r="I7" s="172"/>
      <c r="J7" s="172"/>
      <c r="K7" s="172"/>
      <c r="L7" s="172"/>
      <c r="M7" s="172"/>
      <c r="N7" s="172"/>
      <c r="O7" s="81"/>
    </row>
    <row r="8" spans="1:15" ht="15">
      <c r="A8" s="81"/>
      <c r="B8" s="96" t="s">
        <v>14</v>
      </c>
      <c r="C8" s="173" t="s">
        <v>172</v>
      </c>
      <c r="D8" s="173"/>
      <c r="E8" s="97"/>
      <c r="F8" s="98" t="s">
        <v>16</v>
      </c>
      <c r="G8" s="174" t="s">
        <v>173</v>
      </c>
      <c r="H8" s="174"/>
      <c r="I8" s="174"/>
      <c r="J8" s="174"/>
      <c r="K8" s="174"/>
      <c r="L8" s="174"/>
      <c r="M8" s="174"/>
      <c r="N8" s="174"/>
      <c r="O8" s="81"/>
    </row>
    <row r="9" spans="1:15" ht="15">
      <c r="A9" s="81"/>
      <c r="B9" s="96" t="s">
        <v>18</v>
      </c>
      <c r="C9" s="173" t="s">
        <v>174</v>
      </c>
      <c r="D9" s="173"/>
      <c r="E9" s="97"/>
      <c r="F9" s="98" t="s">
        <v>20</v>
      </c>
      <c r="G9" s="174" t="s">
        <v>175</v>
      </c>
      <c r="H9" s="174"/>
      <c r="I9" s="174"/>
      <c r="J9" s="174"/>
      <c r="K9" s="174"/>
      <c r="L9" s="174"/>
      <c r="M9" s="174"/>
      <c r="N9" s="174"/>
      <c r="O9" s="81"/>
    </row>
    <row r="10" spans="1:15" ht="15">
      <c r="A10" s="81"/>
      <c r="B10" s="175" t="s">
        <v>112</v>
      </c>
      <c r="C10" s="175"/>
      <c r="D10" s="175"/>
      <c r="E10" s="99"/>
      <c r="F10" s="176" t="s">
        <v>112</v>
      </c>
      <c r="G10" s="176"/>
      <c r="H10" s="176"/>
      <c r="I10" s="176"/>
      <c r="J10" s="176"/>
      <c r="K10" s="176"/>
      <c r="L10" s="176"/>
      <c r="M10" s="176"/>
      <c r="N10" s="176"/>
      <c r="O10" s="81"/>
    </row>
    <row r="11" spans="1:15" ht="15">
      <c r="A11" s="81"/>
      <c r="B11" s="100" t="s">
        <v>113</v>
      </c>
      <c r="C11" s="173" t="s">
        <v>172</v>
      </c>
      <c r="D11" s="173"/>
      <c r="E11" s="97"/>
      <c r="F11" s="101" t="s">
        <v>113</v>
      </c>
      <c r="G11" s="174" t="s">
        <v>173</v>
      </c>
      <c r="H11" s="174"/>
      <c r="I11" s="174"/>
      <c r="J11" s="174"/>
      <c r="K11" s="174"/>
      <c r="L11" s="174"/>
      <c r="M11" s="174"/>
      <c r="N11" s="174"/>
      <c r="O11" s="81"/>
    </row>
    <row r="12" spans="1:15" ht="15">
      <c r="A12" s="81"/>
      <c r="B12" s="102" t="s">
        <v>113</v>
      </c>
      <c r="C12" s="177" t="s">
        <v>174</v>
      </c>
      <c r="D12" s="177"/>
      <c r="E12" s="103"/>
      <c r="F12" s="104" t="s">
        <v>113</v>
      </c>
      <c r="G12" s="178" t="s">
        <v>175</v>
      </c>
      <c r="H12" s="178"/>
      <c r="I12" s="178"/>
      <c r="J12" s="178"/>
      <c r="K12" s="178"/>
      <c r="L12" s="178"/>
      <c r="M12" s="178"/>
      <c r="N12" s="178"/>
      <c r="O12" s="81"/>
    </row>
    <row r="13" spans="1:15" ht="15">
      <c r="A13" s="81"/>
      <c r="B13" s="87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92"/>
      <c r="O13" s="81"/>
    </row>
    <row r="14" spans="1:15" ht="15">
      <c r="A14" s="81"/>
      <c r="B14" s="105" t="s">
        <v>26</v>
      </c>
      <c r="C14" s="81"/>
      <c r="D14" s="81"/>
      <c r="E14" s="81"/>
      <c r="F14" s="106">
        <v>1</v>
      </c>
      <c r="G14" s="106">
        <v>2</v>
      </c>
      <c r="H14" s="106">
        <v>3</v>
      </c>
      <c r="I14" s="106">
        <v>4</v>
      </c>
      <c r="J14" s="106">
        <v>5</v>
      </c>
      <c r="K14" s="179" t="s">
        <v>27</v>
      </c>
      <c r="L14" s="179"/>
      <c r="M14" s="106" t="s">
        <v>28</v>
      </c>
      <c r="N14" s="106" t="s">
        <v>29</v>
      </c>
      <c r="O14" s="81"/>
    </row>
    <row r="15" spans="1:15" ht="15">
      <c r="A15" s="81"/>
      <c r="B15" s="107" t="s">
        <v>30</v>
      </c>
      <c r="C15" s="180" t="str">
        <f>IF(C8&gt;"",C8&amp;" - "&amp;G8,"")</f>
        <v>Enriquez Jaimielee - Lu Jiali</v>
      </c>
      <c r="D15" s="180"/>
      <c r="E15" s="109"/>
      <c r="F15" s="110">
        <v>3</v>
      </c>
      <c r="G15" s="110">
        <v>3</v>
      </c>
      <c r="H15" s="110">
        <v>3</v>
      </c>
      <c r="I15" s="110"/>
      <c r="J15" s="111"/>
      <c r="K15" s="112">
        <f>IF(ISBLANK(F15),"",COUNTIF(F15:J15,"&gt;=0"))</f>
        <v>3</v>
      </c>
      <c r="L15" s="113">
        <f>IF(ISBLANK(F15),"",IF(LEFT(F15)="-",1,0)+IF(LEFT(G15)="-",1,0)+IF(LEFT(H15)="-",1,0)+IF(LEFT(I15)="-",1,0)+IF(LEFT(J15)="-",1,0))</f>
        <v>0</v>
      </c>
      <c r="M15" s="114">
        <f aca="true" t="shared" si="0" ref="M15:N19">IF(K15=3,1,"")</f>
        <v>1</v>
      </c>
      <c r="N15" s="115">
        <f t="shared" si="0"/>
      </c>
      <c r="O15" s="81"/>
    </row>
    <row r="16" spans="1:15" ht="15">
      <c r="A16" s="81"/>
      <c r="B16" s="107" t="s">
        <v>31</v>
      </c>
      <c r="C16" s="180" t="str">
        <f>IF(C9&gt;"",C9&amp;" - "&amp;G9,"")</f>
        <v>Kellow Mia - Luo Jiaqi</v>
      </c>
      <c r="D16" s="180"/>
      <c r="E16" s="109"/>
      <c r="F16" s="110">
        <v>8</v>
      </c>
      <c r="G16" s="110">
        <v>4</v>
      </c>
      <c r="H16" s="110">
        <v>8</v>
      </c>
      <c r="I16" s="110"/>
      <c r="J16" s="116"/>
      <c r="K16" s="117">
        <f>IF(ISBLANK(F16),"",COUNTIF(F16:J16,"&gt;=0"))</f>
        <v>3</v>
      </c>
      <c r="L16" s="118">
        <f>IF(ISBLANK(F16),"",IF(LEFT(F16)="-",1,0)+IF(LEFT(G16)="-",1,0)+IF(LEFT(H16)="-",1,0)+IF(LEFT(I16)="-",1,0)+IF(LEFT(J16)="-",1,0))</f>
        <v>0</v>
      </c>
      <c r="M16" s="119">
        <f t="shared" si="0"/>
        <v>1</v>
      </c>
      <c r="N16" s="120">
        <f t="shared" si="0"/>
      </c>
      <c r="O16" s="81"/>
    </row>
    <row r="17" spans="1:15" ht="15">
      <c r="A17" s="81"/>
      <c r="B17" s="121" t="s">
        <v>114</v>
      </c>
      <c r="C17" s="108" t="str">
        <f>IF(C11&gt;"",C11&amp;" / "&amp;C12,"")</f>
        <v>Enriquez Jaimielee / Kellow Mia</v>
      </c>
      <c r="D17" s="108" t="str">
        <f>IF(G11&gt;"",G11&amp;" / "&amp;G12,"")</f>
        <v>Lu Jiali / Luo Jiaqi</v>
      </c>
      <c r="E17" s="122"/>
      <c r="F17" s="110">
        <v>4</v>
      </c>
      <c r="G17" s="110">
        <v>7</v>
      </c>
      <c r="H17" s="110">
        <v>5</v>
      </c>
      <c r="I17" s="110"/>
      <c r="J17" s="116"/>
      <c r="K17" s="117">
        <f>IF(ISBLANK(F17),"",COUNTIF(F17:J17,"&gt;=0"))</f>
        <v>3</v>
      </c>
      <c r="L17" s="118">
        <f>IF(ISBLANK(F17),"",IF(LEFT(F17)="-",1,0)+IF(LEFT(G17)="-",1,0)+IF(LEFT(H17)="-",1,0)+IF(LEFT(I17)="-",1,0)+IF(LEFT(J17)="-",1,0))</f>
        <v>0</v>
      </c>
      <c r="M17" s="119">
        <f t="shared" si="0"/>
        <v>1</v>
      </c>
      <c r="N17" s="120">
        <f t="shared" si="0"/>
      </c>
      <c r="O17" s="81"/>
    </row>
    <row r="18" spans="1:15" ht="15">
      <c r="A18" s="81"/>
      <c r="B18" s="107" t="s">
        <v>33</v>
      </c>
      <c r="C18" s="180" t="str">
        <f>IF(C8&gt;"",C8&amp;" - "&amp;G9,"")</f>
        <v>Enriquez Jaimielee - Luo Jiaqi</v>
      </c>
      <c r="D18" s="180"/>
      <c r="E18" s="109"/>
      <c r="F18" s="110"/>
      <c r="G18" s="110"/>
      <c r="H18" s="110"/>
      <c r="I18" s="110"/>
      <c r="J18" s="116"/>
      <c r="K18" s="117">
        <f>IF(ISBLANK(F18),"",COUNTIF(F18:J18,"&gt;=0"))</f>
      </c>
      <c r="L18" s="118">
        <f>IF(ISBLANK(F18),"",IF(LEFT(F18)="-",1,0)+IF(LEFT(G18)="-",1,0)+IF(LEFT(H18)="-",1,0)+IF(LEFT(I18)="-",1,0)+IF(LEFT(J18)="-",1,0))</f>
      </c>
      <c r="M18" s="119">
        <f t="shared" si="0"/>
      </c>
      <c r="N18" s="120">
        <f t="shared" si="0"/>
      </c>
      <c r="O18" s="81"/>
    </row>
    <row r="19" spans="1:15" ht="15">
      <c r="A19" s="81"/>
      <c r="B19" s="107" t="s">
        <v>34</v>
      </c>
      <c r="C19" s="180" t="str">
        <f>IF(C9&gt;"",C9&amp;" - "&amp;G8,"")</f>
        <v>Kellow Mia - Lu Jiali</v>
      </c>
      <c r="D19" s="180"/>
      <c r="E19" s="109"/>
      <c r="F19" s="110"/>
      <c r="G19" s="110"/>
      <c r="H19" s="110"/>
      <c r="I19" s="110"/>
      <c r="J19" s="116"/>
      <c r="K19" s="123">
        <f>IF(ISBLANK(F19),"",COUNTIF(F19:J19,"&gt;=0"))</f>
      </c>
      <c r="L19" s="124">
        <f>IF(ISBLANK(F19),"",IF(LEFT(F19)="-",1,0)+IF(LEFT(G19)="-",1,0)+IF(LEFT(H19)="-",1,0)+IF(LEFT(I19)="-",1,0)+IF(LEFT(J19)="-",1,0))</f>
      </c>
      <c r="M19" s="125">
        <f t="shared" si="0"/>
      </c>
      <c r="N19" s="126">
        <f t="shared" si="0"/>
      </c>
      <c r="O19" s="81"/>
    </row>
    <row r="20" spans="1:15" ht="18.75">
      <c r="A20" s="81"/>
      <c r="B20" s="127"/>
      <c r="C20" s="128"/>
      <c r="D20" s="128"/>
      <c r="E20" s="128"/>
      <c r="F20" s="129"/>
      <c r="G20" s="129"/>
      <c r="H20" s="130"/>
      <c r="I20" s="181" t="s">
        <v>35</v>
      </c>
      <c r="J20" s="181"/>
      <c r="K20" s="131">
        <f>COUNTIF(K15:K19,"=3")</f>
        <v>3</v>
      </c>
      <c r="L20" s="132">
        <f>COUNTIF(L15:L19,"=3")</f>
        <v>0</v>
      </c>
      <c r="M20" s="133">
        <f>SUM(M15:M19)</f>
        <v>3</v>
      </c>
      <c r="N20" s="134">
        <f>SUM(N15:N19)</f>
        <v>0</v>
      </c>
      <c r="O20" s="81"/>
    </row>
    <row r="21" spans="1:15" ht="15">
      <c r="A21" s="81"/>
      <c r="B21" s="135" t="s">
        <v>36</v>
      </c>
      <c r="C21" s="128"/>
      <c r="D21" s="128"/>
      <c r="E21" s="128"/>
      <c r="F21" s="128"/>
      <c r="G21" s="128"/>
      <c r="H21" s="128"/>
      <c r="I21" s="128"/>
      <c r="J21" s="128"/>
      <c r="K21" s="81"/>
      <c r="L21" s="81"/>
      <c r="M21" s="81"/>
      <c r="N21" s="92"/>
      <c r="O21" s="81"/>
    </row>
    <row r="22" spans="1:15" ht="15">
      <c r="A22" s="81"/>
      <c r="B22" s="136" t="s">
        <v>37</v>
      </c>
      <c r="C22" s="137"/>
      <c r="D22" s="138" t="s">
        <v>38</v>
      </c>
      <c r="E22" s="137"/>
      <c r="F22" s="138" t="s">
        <v>39</v>
      </c>
      <c r="G22" s="138"/>
      <c r="H22" s="139"/>
      <c r="I22" s="81"/>
      <c r="J22" s="182" t="s">
        <v>40</v>
      </c>
      <c r="K22" s="182"/>
      <c r="L22" s="182"/>
      <c r="M22" s="182"/>
      <c r="N22" s="182"/>
      <c r="O22" s="81"/>
    </row>
    <row r="23" spans="1:15" ht="21">
      <c r="A23" s="81"/>
      <c r="B23" s="183"/>
      <c r="C23" s="183"/>
      <c r="D23" s="183"/>
      <c r="E23" s="140"/>
      <c r="F23" s="184"/>
      <c r="G23" s="184"/>
      <c r="H23" s="184"/>
      <c r="I23" s="184"/>
      <c r="J23" s="185" t="str">
        <f>IF(M20=3,C7,IF(N20=3,G7,""))</f>
        <v>TIP-70</v>
      </c>
      <c r="K23" s="185"/>
      <c r="L23" s="185"/>
      <c r="M23" s="185"/>
      <c r="N23" s="185"/>
      <c r="O23" s="81"/>
    </row>
    <row r="24" spans="1:15" ht="6" customHeight="1">
      <c r="A24" s="81"/>
      <c r="B24" s="141"/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3"/>
      <c r="O24" s="81"/>
    </row>
    <row r="25" ht="8.25" customHeight="1"/>
  </sheetData>
  <sheetProtection selectLockedCells="1" selectUnlockedCells="1"/>
  <mergeCells count="26">
    <mergeCell ref="C16:D16"/>
    <mergeCell ref="C18:D18"/>
    <mergeCell ref="C19:D19"/>
    <mergeCell ref="I20:J20"/>
    <mergeCell ref="J22:N22"/>
    <mergeCell ref="B23:D23"/>
    <mergeCell ref="F23:I23"/>
    <mergeCell ref="J23:N23"/>
    <mergeCell ref="C11:D11"/>
    <mergeCell ref="G11:N11"/>
    <mergeCell ref="C12:D12"/>
    <mergeCell ref="G12:N12"/>
    <mergeCell ref="K14:L14"/>
    <mergeCell ref="C15:D15"/>
    <mergeCell ref="C8:D8"/>
    <mergeCell ref="G8:N8"/>
    <mergeCell ref="C9:D9"/>
    <mergeCell ref="G9:N9"/>
    <mergeCell ref="B10:D10"/>
    <mergeCell ref="F10:N10"/>
    <mergeCell ref="I2:N2"/>
    <mergeCell ref="I3:N3"/>
    <mergeCell ref="I4:N4"/>
    <mergeCell ref="I5:N5"/>
    <mergeCell ref="C7:D7"/>
    <mergeCell ref="G7:N7"/>
  </mergeCells>
  <printOptions/>
  <pageMargins left="0.26180555555555557" right="0.16805555555555557" top="1.0527777777777778" bottom="1.0527777777777778" header="0.7875" footer="0.7875"/>
  <pageSetup horizontalDpi="300" verticalDpi="300" orientation="landscape" paperSize="9"/>
  <headerFooter alignWithMargins="0">
    <oddHeader>&amp;C&amp;"Times New Roman,Normaali"&amp;12&amp;A</oddHeader>
    <oddFooter>&amp;C&amp;"Times New Roman,Normaali"&amp;12Sivu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O5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8515625" style="0" customWidth="1"/>
    <col min="2" max="2" width="7.28125" style="0" customWidth="1"/>
    <col min="3" max="3" width="18.421875" style="0" customWidth="1"/>
    <col min="4" max="4" width="20.7109375" style="0" customWidth="1"/>
    <col min="5" max="5" width="2.28125" style="0" customWidth="1"/>
    <col min="6" max="10" width="5.7109375" style="0" customWidth="1"/>
    <col min="11" max="11" width="4.28125" style="0" customWidth="1"/>
    <col min="12" max="12" width="4.140625" style="0" customWidth="1"/>
    <col min="13" max="14" width="5.7109375" style="0" customWidth="1"/>
  </cols>
  <sheetData>
    <row r="3" spans="2:14" ht="15.75">
      <c r="B3" s="1"/>
      <c r="C3" s="2"/>
      <c r="D3" s="3"/>
      <c r="E3" s="3"/>
      <c r="F3" s="152" t="s">
        <v>0</v>
      </c>
      <c r="G3" s="152"/>
      <c r="H3" s="153" t="s">
        <v>1</v>
      </c>
      <c r="I3" s="153"/>
      <c r="J3" s="153"/>
      <c r="K3" s="153"/>
      <c r="L3" s="153"/>
      <c r="M3" s="153"/>
      <c r="N3" s="153"/>
    </row>
    <row r="4" spans="2:14" ht="15.75">
      <c r="B4" s="4"/>
      <c r="C4" s="5" t="s">
        <v>2</v>
      </c>
      <c r="D4" s="6"/>
      <c r="E4" s="7"/>
      <c r="F4" s="154" t="s">
        <v>3</v>
      </c>
      <c r="G4" s="154"/>
      <c r="H4" s="155" t="s">
        <v>4</v>
      </c>
      <c r="I4" s="155"/>
      <c r="J4" s="155"/>
      <c r="K4" s="155"/>
      <c r="L4" s="155"/>
      <c r="M4" s="155"/>
      <c r="N4" s="155"/>
    </row>
    <row r="5" spans="2:14" ht="15.75">
      <c r="B5" s="8"/>
      <c r="C5" s="9"/>
      <c r="D5" s="7"/>
      <c r="E5" s="7"/>
      <c r="F5" s="156" t="s">
        <v>5</v>
      </c>
      <c r="G5" s="156"/>
      <c r="H5" s="157" t="s">
        <v>6</v>
      </c>
      <c r="I5" s="157"/>
      <c r="J5" s="157"/>
      <c r="K5" s="157"/>
      <c r="L5" s="157"/>
      <c r="M5" s="157"/>
      <c r="N5" s="157"/>
    </row>
    <row r="6" spans="2:14" ht="20.25">
      <c r="B6" s="10"/>
      <c r="C6" s="11" t="s">
        <v>7</v>
      </c>
      <c r="D6" s="12"/>
      <c r="E6" s="7"/>
      <c r="F6" s="158" t="s">
        <v>8</v>
      </c>
      <c r="G6" s="158"/>
      <c r="H6" s="159">
        <v>45367</v>
      </c>
      <c r="I6" s="159"/>
      <c r="J6" s="159"/>
      <c r="K6" s="13" t="s">
        <v>9</v>
      </c>
      <c r="L6" s="160"/>
      <c r="M6" s="160"/>
      <c r="N6" s="160"/>
    </row>
    <row r="7" spans="2:14" ht="15.75">
      <c r="B7" s="14"/>
      <c r="C7" s="15"/>
      <c r="D7" s="7"/>
      <c r="E7" s="7"/>
      <c r="F7" s="16"/>
      <c r="G7" s="15"/>
      <c r="H7" s="15"/>
      <c r="I7" s="17"/>
      <c r="J7" s="18"/>
      <c r="K7" s="19"/>
      <c r="L7" s="19"/>
      <c r="M7" s="19"/>
      <c r="N7" s="20"/>
    </row>
    <row r="8" spans="2:14" ht="15.75">
      <c r="B8" s="21" t="s">
        <v>10</v>
      </c>
      <c r="C8" s="161" t="s">
        <v>4</v>
      </c>
      <c r="D8" s="161"/>
      <c r="E8" s="22"/>
      <c r="F8" s="23" t="s">
        <v>12</v>
      </c>
      <c r="G8" s="162" t="s">
        <v>11</v>
      </c>
      <c r="H8" s="162"/>
      <c r="I8" s="162"/>
      <c r="J8" s="162"/>
      <c r="K8" s="162"/>
      <c r="L8" s="162"/>
      <c r="M8" s="162"/>
      <c r="N8" s="162"/>
    </row>
    <row r="9" spans="2:14" ht="15">
      <c r="B9" s="24" t="s">
        <v>14</v>
      </c>
      <c r="C9" s="163" t="s">
        <v>70</v>
      </c>
      <c r="D9" s="163"/>
      <c r="E9" s="25"/>
      <c r="F9" s="26" t="s">
        <v>16</v>
      </c>
      <c r="G9" s="164" t="s">
        <v>19</v>
      </c>
      <c r="H9" s="164"/>
      <c r="I9" s="164"/>
      <c r="J9" s="164"/>
      <c r="K9" s="164"/>
      <c r="L9" s="164"/>
      <c r="M9" s="164"/>
      <c r="N9" s="164"/>
    </row>
    <row r="10" spans="2:14" ht="15">
      <c r="B10" s="27" t="s">
        <v>18</v>
      </c>
      <c r="C10" s="165" t="s">
        <v>71</v>
      </c>
      <c r="D10" s="165"/>
      <c r="E10" s="25"/>
      <c r="F10" s="28" t="s">
        <v>20</v>
      </c>
      <c r="G10" s="166" t="s">
        <v>15</v>
      </c>
      <c r="H10" s="166"/>
      <c r="I10" s="166"/>
      <c r="J10" s="166"/>
      <c r="K10" s="166"/>
      <c r="L10" s="166"/>
      <c r="M10" s="166"/>
      <c r="N10" s="166"/>
    </row>
    <row r="11" spans="2:14" ht="15">
      <c r="B11" s="27" t="s">
        <v>22</v>
      </c>
      <c r="C11" s="165" t="s">
        <v>72</v>
      </c>
      <c r="D11" s="165"/>
      <c r="E11" s="25"/>
      <c r="F11" s="29" t="s">
        <v>24</v>
      </c>
      <c r="G11" s="166" t="s">
        <v>23</v>
      </c>
      <c r="H11" s="166"/>
      <c r="I11" s="166"/>
      <c r="J11" s="166"/>
      <c r="K11" s="166"/>
      <c r="L11" s="166"/>
      <c r="M11" s="166"/>
      <c r="N11" s="166"/>
    </row>
    <row r="12" spans="2:14" ht="15.75">
      <c r="B12" s="30"/>
      <c r="C12" s="7"/>
      <c r="D12" s="7"/>
      <c r="E12" s="7"/>
      <c r="F12" s="16"/>
      <c r="G12" s="31"/>
      <c r="H12" s="31"/>
      <c r="I12" s="31"/>
      <c r="J12" s="7"/>
      <c r="K12" s="7"/>
      <c r="L12" s="7"/>
      <c r="M12" s="32"/>
      <c r="N12" s="33"/>
    </row>
    <row r="13" spans="2:15" ht="15.75">
      <c r="B13" s="34" t="s">
        <v>26</v>
      </c>
      <c r="C13" s="7"/>
      <c r="D13" s="7"/>
      <c r="E13" s="7"/>
      <c r="F13" s="35">
        <v>1</v>
      </c>
      <c r="G13" s="35">
        <v>2</v>
      </c>
      <c r="H13" s="35">
        <v>3</v>
      </c>
      <c r="I13" s="35">
        <v>4</v>
      </c>
      <c r="J13" s="35">
        <v>5</v>
      </c>
      <c r="K13" s="167" t="s">
        <v>27</v>
      </c>
      <c r="L13" s="167"/>
      <c r="M13" s="35" t="s">
        <v>28</v>
      </c>
      <c r="N13" s="36" t="s">
        <v>29</v>
      </c>
      <c r="O13" s="37"/>
    </row>
    <row r="14" spans="2:14" ht="15">
      <c r="B14" s="38" t="s">
        <v>30</v>
      </c>
      <c r="C14" s="39" t="str">
        <f>IF(C9&gt;"",C9,"")</f>
        <v>Luka Oinas</v>
      </c>
      <c r="D14" s="39" t="str">
        <f>IF(G9&gt;"",G9,"")</f>
        <v>Aki Ylinen</v>
      </c>
      <c r="E14" s="40"/>
      <c r="F14" s="41">
        <v>4</v>
      </c>
      <c r="G14" s="41">
        <v>5</v>
      </c>
      <c r="H14" s="41">
        <v>7</v>
      </c>
      <c r="I14" s="41"/>
      <c r="J14" s="41"/>
      <c r="K14" s="42">
        <f>IF(ISBLANK(F14),"",COUNTIF(F14:J14,"&gt;=0"))</f>
        <v>3</v>
      </c>
      <c r="L14" s="43">
        <f>IF(ISBLANK(F14),"",(IF(LEFT(F14,1)="-",1,0)+IF(LEFT(G14,1)="-",1,0)+IF(LEFT(H14,1)="-",1,0)+IF(LEFT(I14,1)="-",1,0)+IF(LEFT(J14,1)="-",1,0)))</f>
        <v>0</v>
      </c>
      <c r="M14" s="44">
        <f aca="true" t="shared" si="0" ref="M14:N18">IF(K14=3,1,"")</f>
        <v>1</v>
      </c>
      <c r="N14" s="44">
        <f t="shared" si="0"/>
      </c>
    </row>
    <row r="15" spans="2:14" ht="15">
      <c r="B15" s="38" t="s">
        <v>31</v>
      </c>
      <c r="C15" s="39" t="str">
        <f>IF(C10&gt;"",C10,"")</f>
        <v>Eetu Mäkelä</v>
      </c>
      <c r="D15" s="39" t="str">
        <f>IF(G10&gt;"",G10,"")</f>
        <v>Olavi Moilanen</v>
      </c>
      <c r="E15" s="40"/>
      <c r="F15" s="41">
        <v>7</v>
      </c>
      <c r="G15" s="41">
        <v>6</v>
      </c>
      <c r="H15" s="41">
        <v>6</v>
      </c>
      <c r="I15" s="41"/>
      <c r="J15" s="41"/>
      <c r="K15" s="42">
        <f>IF(ISBLANK(F15),"",COUNTIF(F15:J15,"&gt;=0"))</f>
        <v>3</v>
      </c>
      <c r="L15" s="43">
        <f>IF(ISBLANK(F15),"",(IF(LEFT(F15,1)="-",1,0)+IF(LEFT(G15,1)="-",1,0)+IF(LEFT(H15,1)="-",1,0)+IF(LEFT(I15,1)="-",1,0)+IF(LEFT(J15,1)="-",1,0)))</f>
        <v>0</v>
      </c>
      <c r="M15" s="44">
        <f t="shared" si="0"/>
        <v>1</v>
      </c>
      <c r="N15" s="44">
        <f t="shared" si="0"/>
      </c>
    </row>
    <row r="16" spans="2:14" ht="15">
      <c r="B16" s="38" t="s">
        <v>32</v>
      </c>
      <c r="C16" s="39" t="str">
        <f>IF(C11&gt;"",C11,"")</f>
        <v>Aapo Åvist</v>
      </c>
      <c r="D16" s="39" t="str">
        <f>IF(G11&gt;"",G11,"")</f>
        <v>Lauri Nirkkonen</v>
      </c>
      <c r="E16" s="40"/>
      <c r="F16" s="41">
        <v>1</v>
      </c>
      <c r="G16" s="41">
        <v>3</v>
      </c>
      <c r="H16" s="41">
        <v>7</v>
      </c>
      <c r="I16" s="41"/>
      <c r="J16" s="41"/>
      <c r="K16" s="42">
        <f>IF(ISBLANK(F16),"",COUNTIF(F16:J16,"&gt;=0"))</f>
        <v>3</v>
      </c>
      <c r="L16" s="43">
        <f>IF(ISBLANK(F16),"",(IF(LEFT(F16,1)="-",1,0)+IF(LEFT(G16,1)="-",1,0)+IF(LEFT(H16,1)="-",1,0)+IF(LEFT(I16,1)="-",1,0)+IF(LEFT(J16,1)="-",1,0)))</f>
        <v>0</v>
      </c>
      <c r="M16" s="44">
        <f t="shared" si="0"/>
        <v>1</v>
      </c>
      <c r="N16" s="44">
        <f t="shared" si="0"/>
      </c>
    </row>
    <row r="17" spans="2:14" ht="15">
      <c r="B17" s="38" t="s">
        <v>33</v>
      </c>
      <c r="C17" s="39" t="str">
        <f>IF(C9&gt;"",C9,"")</f>
        <v>Luka Oinas</v>
      </c>
      <c r="D17" s="39" t="str">
        <f>IF(G10&gt;"",G10,"")</f>
        <v>Olavi Moilanen</v>
      </c>
      <c r="E17" s="40"/>
      <c r="F17" s="41"/>
      <c r="G17" s="41"/>
      <c r="H17" s="41"/>
      <c r="I17" s="41"/>
      <c r="J17" s="41"/>
      <c r="K17" s="42">
        <f>IF(ISBLANK(F17),"",COUNTIF(F17:J17,"&gt;=0"))</f>
      </c>
      <c r="L17" s="43">
        <f>IF(ISBLANK(F17),"",(IF(LEFT(F17,1)="-",1,0)+IF(LEFT(G17,1)="-",1,0)+IF(LEFT(H17,1)="-",1,0)+IF(LEFT(I17,1)="-",1,0)+IF(LEFT(J17,1)="-",1,0)))</f>
      </c>
      <c r="M17" s="44">
        <f t="shared" si="0"/>
      </c>
      <c r="N17" s="44">
        <f t="shared" si="0"/>
      </c>
    </row>
    <row r="18" spans="2:14" ht="15">
      <c r="B18" s="38" t="s">
        <v>34</v>
      </c>
      <c r="C18" s="39" t="str">
        <f>IF(C10&gt;"",C10,"")</f>
        <v>Eetu Mäkelä</v>
      </c>
      <c r="D18" s="39" t="str">
        <f>IF(G9&gt;"",G9,"")</f>
        <v>Aki Ylinen</v>
      </c>
      <c r="E18" s="40"/>
      <c r="F18" s="41"/>
      <c r="G18" s="41"/>
      <c r="H18" s="41"/>
      <c r="I18" s="41"/>
      <c r="J18" s="41"/>
      <c r="K18" s="42">
        <f>IF(ISBLANK(F18),"",COUNTIF(F18:J18,"&gt;=0"))</f>
      </c>
      <c r="L18" s="43">
        <f>IF(ISBLANK(F18),"",(IF(LEFT(F18,1)="-",1,0)+IF(LEFT(G18,1)="-",1,0)+IF(LEFT(H18,1)="-",1,0)+IF(LEFT(I18,1)="-",1,0)+IF(LEFT(J18,1)="-",1,0)))</f>
      </c>
      <c r="M18" s="44">
        <f t="shared" si="0"/>
      </c>
      <c r="N18" s="44">
        <f t="shared" si="0"/>
      </c>
    </row>
    <row r="19" spans="2:14" ht="15.75">
      <c r="B19" s="30"/>
      <c r="C19" s="7"/>
      <c r="D19" s="7"/>
      <c r="E19" s="7"/>
      <c r="F19" s="7"/>
      <c r="G19" s="7"/>
      <c r="H19" s="7"/>
      <c r="I19" s="168" t="s">
        <v>35</v>
      </c>
      <c r="J19" s="168"/>
      <c r="K19" s="45">
        <f>SUM(K14:K18)</f>
        <v>9</v>
      </c>
      <c r="L19" s="45">
        <f>SUM(L14:L18)</f>
        <v>0</v>
      </c>
      <c r="M19" s="45">
        <f>SUM(M14:M18)</f>
        <v>3</v>
      </c>
      <c r="N19" s="45">
        <f>SUM(N14:N18)</f>
        <v>0</v>
      </c>
    </row>
    <row r="20" spans="2:14" ht="15.75">
      <c r="B20" s="46" t="s">
        <v>36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47"/>
    </row>
    <row r="21" spans="2:14" ht="15.75">
      <c r="B21" s="48" t="s">
        <v>37</v>
      </c>
      <c r="C21" s="49"/>
      <c r="D21" s="49" t="s">
        <v>38</v>
      </c>
      <c r="E21" s="50"/>
      <c r="F21" s="49"/>
      <c r="G21" s="49" t="s">
        <v>39</v>
      </c>
      <c r="H21" s="50"/>
      <c r="I21" s="49"/>
      <c r="J21" s="51" t="s">
        <v>40</v>
      </c>
      <c r="K21" s="12"/>
      <c r="L21" s="7"/>
      <c r="M21" s="7"/>
      <c r="N21" s="47"/>
    </row>
    <row r="22" spans="2:14" ht="18">
      <c r="B22" s="30"/>
      <c r="C22" s="7"/>
      <c r="D22" s="7"/>
      <c r="E22" s="7"/>
      <c r="F22" s="7"/>
      <c r="G22" s="7"/>
      <c r="H22" s="7"/>
      <c r="I22" s="7"/>
      <c r="J22" s="169" t="str">
        <f>IF(M19=3,C8,IF(N19=3,G8,""))</f>
        <v>OPT-86</v>
      </c>
      <c r="K22" s="169"/>
      <c r="L22" s="169"/>
      <c r="M22" s="169"/>
      <c r="N22" s="169"/>
    </row>
    <row r="23" spans="2:14" ht="18">
      <c r="B23" s="52"/>
      <c r="C23" s="53"/>
      <c r="D23" s="53"/>
      <c r="E23" s="53"/>
      <c r="F23" s="53"/>
      <c r="G23" s="53"/>
      <c r="H23" s="53"/>
      <c r="I23" s="53"/>
      <c r="J23" s="54"/>
      <c r="K23" s="54"/>
      <c r="L23" s="54"/>
      <c r="M23" s="54"/>
      <c r="N23" s="55"/>
    </row>
    <row r="24" ht="15">
      <c r="B24" s="37" t="s">
        <v>41</v>
      </c>
    </row>
    <row r="25" ht="15">
      <c r="B25" t="s">
        <v>42</v>
      </c>
    </row>
    <row r="26" ht="15">
      <c r="B26" t="s">
        <v>43</v>
      </c>
    </row>
    <row r="28" spans="2:14" ht="15.75">
      <c r="B28" s="1"/>
      <c r="C28" s="2"/>
      <c r="D28" s="3"/>
      <c r="E28" s="3"/>
      <c r="F28" s="152" t="s">
        <v>0</v>
      </c>
      <c r="G28" s="152"/>
      <c r="H28" s="153" t="s">
        <v>1</v>
      </c>
      <c r="I28" s="153"/>
      <c r="J28" s="153"/>
      <c r="K28" s="153"/>
      <c r="L28" s="153"/>
      <c r="M28" s="153"/>
      <c r="N28" s="153"/>
    </row>
    <row r="29" spans="2:14" ht="15.75">
      <c r="B29" s="4"/>
      <c r="C29" s="5" t="s">
        <v>2</v>
      </c>
      <c r="D29" s="6"/>
      <c r="E29" s="7"/>
      <c r="F29" s="154" t="s">
        <v>3</v>
      </c>
      <c r="G29" s="154"/>
      <c r="H29" s="155" t="s">
        <v>4</v>
      </c>
      <c r="I29" s="155"/>
      <c r="J29" s="155"/>
      <c r="K29" s="155"/>
      <c r="L29" s="155"/>
      <c r="M29" s="155"/>
      <c r="N29" s="155"/>
    </row>
    <row r="30" spans="2:14" ht="15.75">
      <c r="B30" s="8"/>
      <c r="C30" s="9"/>
      <c r="D30" s="7"/>
      <c r="E30" s="7"/>
      <c r="F30" s="156" t="s">
        <v>5</v>
      </c>
      <c r="G30" s="156"/>
      <c r="H30" s="157" t="s">
        <v>6</v>
      </c>
      <c r="I30" s="157"/>
      <c r="J30" s="157"/>
      <c r="K30" s="157"/>
      <c r="L30" s="157"/>
      <c r="M30" s="157"/>
      <c r="N30" s="157"/>
    </row>
    <row r="31" spans="2:14" ht="20.25">
      <c r="B31" s="10"/>
      <c r="C31" s="11" t="s">
        <v>7</v>
      </c>
      <c r="D31" s="12"/>
      <c r="E31" s="7"/>
      <c r="F31" s="158" t="s">
        <v>8</v>
      </c>
      <c r="G31" s="158"/>
      <c r="H31" s="159">
        <v>45367</v>
      </c>
      <c r="I31" s="159"/>
      <c r="J31" s="159"/>
      <c r="K31" s="13" t="s">
        <v>9</v>
      </c>
      <c r="L31" s="160"/>
      <c r="M31" s="160"/>
      <c r="N31" s="160"/>
    </row>
    <row r="32" spans="2:14" ht="15.75">
      <c r="B32" s="14"/>
      <c r="C32" s="15"/>
      <c r="D32" s="7"/>
      <c r="E32" s="7"/>
      <c r="F32" s="16"/>
      <c r="G32" s="15"/>
      <c r="H32" s="15"/>
      <c r="I32" s="17"/>
      <c r="J32" s="18"/>
      <c r="K32" s="19"/>
      <c r="L32" s="19"/>
      <c r="M32" s="19"/>
      <c r="N32" s="20"/>
    </row>
    <row r="33" spans="2:14" ht="15.75">
      <c r="B33" s="21" t="s">
        <v>10</v>
      </c>
      <c r="C33" s="161" t="s">
        <v>73</v>
      </c>
      <c r="D33" s="161"/>
      <c r="E33" s="22"/>
      <c r="F33" s="23" t="s">
        <v>12</v>
      </c>
      <c r="G33" s="162" t="s">
        <v>44</v>
      </c>
      <c r="H33" s="162"/>
      <c r="I33" s="162"/>
      <c r="J33" s="162"/>
      <c r="K33" s="162"/>
      <c r="L33" s="162"/>
      <c r="M33" s="162"/>
      <c r="N33" s="162"/>
    </row>
    <row r="34" spans="2:14" ht="15">
      <c r="B34" s="24" t="s">
        <v>14</v>
      </c>
      <c r="C34" s="163" t="s">
        <v>74</v>
      </c>
      <c r="D34" s="163"/>
      <c r="E34" s="25"/>
      <c r="F34" s="26" t="s">
        <v>16</v>
      </c>
      <c r="G34" s="164" t="s">
        <v>48</v>
      </c>
      <c r="H34" s="164"/>
      <c r="I34" s="164"/>
      <c r="J34" s="164"/>
      <c r="K34" s="164"/>
      <c r="L34" s="164"/>
      <c r="M34" s="164"/>
      <c r="N34" s="164"/>
    </row>
    <row r="35" spans="2:14" ht="15">
      <c r="B35" s="27" t="s">
        <v>18</v>
      </c>
      <c r="C35" s="165" t="s">
        <v>75</v>
      </c>
      <c r="D35" s="165"/>
      <c r="E35" s="25"/>
      <c r="F35" s="28" t="s">
        <v>20</v>
      </c>
      <c r="G35" s="166" t="s">
        <v>46</v>
      </c>
      <c r="H35" s="166"/>
      <c r="I35" s="166"/>
      <c r="J35" s="166"/>
      <c r="K35" s="166"/>
      <c r="L35" s="166"/>
      <c r="M35" s="166"/>
      <c r="N35" s="166"/>
    </row>
    <row r="36" spans="2:14" ht="15">
      <c r="B36" s="27" t="s">
        <v>22</v>
      </c>
      <c r="C36" s="165" t="s">
        <v>76</v>
      </c>
      <c r="D36" s="165"/>
      <c r="E36" s="25"/>
      <c r="F36" s="29" t="s">
        <v>24</v>
      </c>
      <c r="G36" s="166" t="s">
        <v>50</v>
      </c>
      <c r="H36" s="166"/>
      <c r="I36" s="166"/>
      <c r="J36" s="166"/>
      <c r="K36" s="166"/>
      <c r="L36" s="166"/>
      <c r="M36" s="166"/>
      <c r="N36" s="166"/>
    </row>
    <row r="37" spans="2:14" ht="15.75">
      <c r="B37" s="30"/>
      <c r="C37" s="7"/>
      <c r="D37" s="7"/>
      <c r="E37" s="7"/>
      <c r="F37" s="16"/>
      <c r="G37" s="31"/>
      <c r="H37" s="31"/>
      <c r="I37" s="31"/>
      <c r="J37" s="7"/>
      <c r="K37" s="7"/>
      <c r="L37" s="7"/>
      <c r="M37" s="32"/>
      <c r="N37" s="33"/>
    </row>
    <row r="38" spans="2:15" ht="15.75">
      <c r="B38" s="34" t="s">
        <v>26</v>
      </c>
      <c r="C38" s="7"/>
      <c r="D38" s="7"/>
      <c r="E38" s="7"/>
      <c r="F38" s="35">
        <v>1</v>
      </c>
      <c r="G38" s="35">
        <v>2</v>
      </c>
      <c r="H38" s="35">
        <v>3</v>
      </c>
      <c r="I38" s="35">
        <v>4</v>
      </c>
      <c r="J38" s="35">
        <v>5</v>
      </c>
      <c r="K38" s="167" t="s">
        <v>27</v>
      </c>
      <c r="L38" s="167"/>
      <c r="M38" s="35" t="s">
        <v>28</v>
      </c>
      <c r="N38" s="36" t="s">
        <v>29</v>
      </c>
      <c r="O38" s="37"/>
    </row>
    <row r="39" spans="2:14" ht="15">
      <c r="B39" s="38" t="s">
        <v>30</v>
      </c>
      <c r="C39" s="39" t="str">
        <f>IF(C34&gt;"",C34,"")</f>
        <v>Niko Lehtosaari</v>
      </c>
      <c r="D39" s="39" t="str">
        <f>IF(G34&gt;"",G34,"")</f>
        <v>Elmeri Räsänen</v>
      </c>
      <c r="E39" s="40"/>
      <c r="F39" s="41">
        <v>-6</v>
      </c>
      <c r="G39" s="41">
        <v>4</v>
      </c>
      <c r="H39" s="41">
        <v>6</v>
      </c>
      <c r="I39" s="41">
        <v>7</v>
      </c>
      <c r="J39" s="41"/>
      <c r="K39" s="42">
        <f>IF(ISBLANK(F39),"",COUNTIF(F39:J39,"&gt;=0"))</f>
        <v>3</v>
      </c>
      <c r="L39" s="43">
        <f>IF(ISBLANK(F39),"",(IF(LEFT(F39,1)="-",1,0)+IF(LEFT(G39,1)="-",1,0)+IF(LEFT(H39,1)="-",1,0)+IF(LEFT(I39,1)="-",1,0)+IF(LEFT(J39,1)="-",1,0)))</f>
        <v>1</v>
      </c>
      <c r="M39" s="44">
        <f aca="true" t="shared" si="1" ref="M39:N43">IF(K39=3,1,"")</f>
        <v>1</v>
      </c>
      <c r="N39" s="44">
        <f t="shared" si="1"/>
      </c>
    </row>
    <row r="40" spans="2:14" ht="15">
      <c r="B40" s="38" t="s">
        <v>31</v>
      </c>
      <c r="C40" s="39" t="str">
        <f>IF(C35&gt;"",C35,"")</f>
        <v>Joel Koivumäki</v>
      </c>
      <c r="D40" s="39" t="str">
        <f>IF(G35&gt;"",G35,"")</f>
        <v>Niko Hämäläinen</v>
      </c>
      <c r="E40" s="40"/>
      <c r="F40" s="41">
        <v>-6</v>
      </c>
      <c r="G40" s="41">
        <v>-4</v>
      </c>
      <c r="H40" s="41">
        <v>-8</v>
      </c>
      <c r="I40" s="41"/>
      <c r="J40" s="41"/>
      <c r="K40" s="42">
        <f>IF(ISBLANK(F40),"",COUNTIF(F40:J40,"&gt;=0"))</f>
        <v>0</v>
      </c>
      <c r="L40" s="43">
        <f>IF(ISBLANK(F40),"",(IF(LEFT(F40,1)="-",1,0)+IF(LEFT(G40,1)="-",1,0)+IF(LEFT(H40,1)="-",1,0)+IF(LEFT(I40,1)="-",1,0)+IF(LEFT(J40,1)="-",1,0)))</f>
        <v>3</v>
      </c>
      <c r="M40" s="44">
        <f t="shared" si="1"/>
      </c>
      <c r="N40" s="44">
        <f t="shared" si="1"/>
        <v>1</v>
      </c>
    </row>
    <row r="41" spans="2:14" ht="15">
      <c r="B41" s="38" t="s">
        <v>32</v>
      </c>
      <c r="C41" s="39" t="str">
        <f>IF(C36&gt;"",C36,"")</f>
        <v>Luka Lehtosaari</v>
      </c>
      <c r="D41" s="39" t="str">
        <f>IF(G36&gt;"",G36,"")</f>
        <v>Konsta Leppänen</v>
      </c>
      <c r="E41" s="40"/>
      <c r="F41" s="41">
        <v>-5</v>
      </c>
      <c r="G41" s="41">
        <v>7</v>
      </c>
      <c r="H41" s="41">
        <v>-2</v>
      </c>
      <c r="I41" s="41">
        <v>6</v>
      </c>
      <c r="J41" s="41">
        <v>-10</v>
      </c>
      <c r="K41" s="42">
        <f>IF(ISBLANK(F41),"",COUNTIF(F41:J41,"&gt;=0"))</f>
        <v>2</v>
      </c>
      <c r="L41" s="43">
        <f>IF(ISBLANK(F41),"",(IF(LEFT(F41,1)="-",1,0)+IF(LEFT(G41,1)="-",1,0)+IF(LEFT(H41,1)="-",1,0)+IF(LEFT(I41,1)="-",1,0)+IF(LEFT(J41,1)="-",1,0)))</f>
        <v>3</v>
      </c>
      <c r="M41" s="44">
        <f t="shared" si="1"/>
      </c>
      <c r="N41" s="44">
        <f t="shared" si="1"/>
        <v>1</v>
      </c>
    </row>
    <row r="42" spans="2:14" ht="15">
      <c r="B42" s="38" t="s">
        <v>33</v>
      </c>
      <c r="C42" s="39" t="str">
        <f>IF(C34&gt;"",C34,"")</f>
        <v>Niko Lehtosaari</v>
      </c>
      <c r="D42" s="39" t="str">
        <f>IF(G35&gt;"",G35,"")</f>
        <v>Niko Hämäläinen</v>
      </c>
      <c r="E42" s="40"/>
      <c r="F42" s="41">
        <v>-10</v>
      </c>
      <c r="G42" s="41">
        <v>8</v>
      </c>
      <c r="H42" s="41">
        <v>-5</v>
      </c>
      <c r="I42" s="41">
        <v>-6</v>
      </c>
      <c r="J42" s="41"/>
      <c r="K42" s="42">
        <f>IF(ISBLANK(F42),"",COUNTIF(F42:J42,"&gt;=0"))</f>
        <v>1</v>
      </c>
      <c r="L42" s="43">
        <f>IF(ISBLANK(F42),"",(IF(LEFT(F42,1)="-",1,0)+IF(LEFT(G42,1)="-",1,0)+IF(LEFT(H42,1)="-",1,0)+IF(LEFT(I42,1)="-",1,0)+IF(LEFT(J42,1)="-",1,0)))</f>
        <v>3</v>
      </c>
      <c r="M42" s="44">
        <f t="shared" si="1"/>
      </c>
      <c r="N42" s="44">
        <f t="shared" si="1"/>
        <v>1</v>
      </c>
    </row>
    <row r="43" spans="2:14" ht="15">
      <c r="B43" s="38" t="s">
        <v>34</v>
      </c>
      <c r="C43" s="39" t="str">
        <f>IF(C35&gt;"",C35,"")</f>
        <v>Joel Koivumäki</v>
      </c>
      <c r="D43" s="39" t="str">
        <f>IF(G34&gt;"",G34,"")</f>
        <v>Elmeri Räsänen</v>
      </c>
      <c r="E43" s="40"/>
      <c r="F43" s="41"/>
      <c r="G43" s="41"/>
      <c r="H43" s="41"/>
      <c r="I43" s="41"/>
      <c r="J43" s="41"/>
      <c r="K43" s="42">
        <f>IF(ISBLANK(F43),"",COUNTIF(F43:J43,"&gt;=0"))</f>
      </c>
      <c r="L43" s="43">
        <f>IF(ISBLANK(F43),"",(IF(LEFT(F43,1)="-",1,0)+IF(LEFT(G43,1)="-",1,0)+IF(LEFT(H43,1)="-",1,0)+IF(LEFT(I43,1)="-",1,0)+IF(LEFT(J43,1)="-",1,0)))</f>
      </c>
      <c r="M43" s="44">
        <f t="shared" si="1"/>
      </c>
      <c r="N43" s="44">
        <f t="shared" si="1"/>
      </c>
    </row>
    <row r="44" spans="2:14" ht="15.75">
      <c r="B44" s="30"/>
      <c r="C44" s="7"/>
      <c r="D44" s="7"/>
      <c r="E44" s="7"/>
      <c r="F44" s="7"/>
      <c r="G44" s="7"/>
      <c r="H44" s="7"/>
      <c r="I44" s="168" t="s">
        <v>35</v>
      </c>
      <c r="J44" s="168"/>
      <c r="K44" s="45">
        <f>SUM(K39:K43)</f>
        <v>6</v>
      </c>
      <c r="L44" s="45">
        <f>SUM(L39:L43)</f>
        <v>10</v>
      </c>
      <c r="M44" s="45">
        <f>SUM(M39:M43)</f>
        <v>1</v>
      </c>
      <c r="N44" s="45">
        <f>SUM(N39:N43)</f>
        <v>3</v>
      </c>
    </row>
    <row r="45" spans="2:14" ht="15.75">
      <c r="B45" s="46" t="s">
        <v>36</v>
      </c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47"/>
    </row>
    <row r="46" spans="2:14" ht="15.75">
      <c r="B46" s="48" t="s">
        <v>37</v>
      </c>
      <c r="C46" s="49"/>
      <c r="D46" s="49" t="s">
        <v>38</v>
      </c>
      <c r="E46" s="50"/>
      <c r="F46" s="49"/>
      <c r="G46" s="49" t="s">
        <v>39</v>
      </c>
      <c r="H46" s="50"/>
      <c r="I46" s="49"/>
      <c r="J46" s="51" t="s">
        <v>40</v>
      </c>
      <c r="K46" s="12"/>
      <c r="L46" s="7"/>
      <c r="M46" s="7"/>
      <c r="N46" s="47"/>
    </row>
    <row r="47" spans="2:14" ht="18">
      <c r="B47" s="30"/>
      <c r="C47" s="7"/>
      <c r="D47" s="7"/>
      <c r="E47" s="7"/>
      <c r="F47" s="7"/>
      <c r="G47" s="7"/>
      <c r="H47" s="7"/>
      <c r="I47" s="7"/>
      <c r="J47" s="169" t="str">
        <f>IF(M44=3,C33,IF(N44=3,G33,""))</f>
        <v>KuPTS</v>
      </c>
      <c r="K47" s="169"/>
      <c r="L47" s="169"/>
      <c r="M47" s="169"/>
      <c r="N47" s="169"/>
    </row>
    <row r="48" spans="2:14" ht="18">
      <c r="B48" s="52"/>
      <c r="C48" s="53"/>
      <c r="D48" s="53"/>
      <c r="E48" s="53"/>
      <c r="F48" s="53"/>
      <c r="G48" s="53"/>
      <c r="H48" s="53"/>
      <c r="I48" s="53"/>
      <c r="J48" s="54"/>
      <c r="K48" s="54"/>
      <c r="L48" s="54"/>
      <c r="M48" s="54"/>
      <c r="N48" s="55"/>
    </row>
    <row r="49" ht="15">
      <c r="B49" s="37" t="s">
        <v>41</v>
      </c>
    </row>
    <row r="50" ht="15">
      <c r="B50" t="s">
        <v>42</v>
      </c>
    </row>
    <row r="51" ht="15">
      <c r="B51" t="s">
        <v>43</v>
      </c>
    </row>
  </sheetData>
  <sheetProtection selectLockedCells="1" selectUnlockedCells="1"/>
  <mergeCells count="40">
    <mergeCell ref="J47:N47"/>
    <mergeCell ref="C35:D35"/>
    <mergeCell ref="G35:N35"/>
    <mergeCell ref="C36:D36"/>
    <mergeCell ref="G36:N36"/>
    <mergeCell ref="K38:L38"/>
    <mergeCell ref="I44:J44"/>
    <mergeCell ref="F31:G31"/>
    <mergeCell ref="H31:J31"/>
    <mergeCell ref="L31:N31"/>
    <mergeCell ref="C33:D33"/>
    <mergeCell ref="G33:N33"/>
    <mergeCell ref="C34:D34"/>
    <mergeCell ref="G34:N34"/>
    <mergeCell ref="J22:N22"/>
    <mergeCell ref="F28:G28"/>
    <mergeCell ref="H28:N28"/>
    <mergeCell ref="F29:G29"/>
    <mergeCell ref="H29:N29"/>
    <mergeCell ref="F30:G30"/>
    <mergeCell ref="H30:N30"/>
    <mergeCell ref="C10:D10"/>
    <mergeCell ref="G10:N10"/>
    <mergeCell ref="C11:D11"/>
    <mergeCell ref="G11:N11"/>
    <mergeCell ref="K13:L13"/>
    <mergeCell ref="I19:J19"/>
    <mergeCell ref="F6:G6"/>
    <mergeCell ref="H6:J6"/>
    <mergeCell ref="L6:N6"/>
    <mergeCell ref="C8:D8"/>
    <mergeCell ref="G8:N8"/>
    <mergeCell ref="C9:D9"/>
    <mergeCell ref="G9:N9"/>
    <mergeCell ref="F3:G3"/>
    <mergeCell ref="H3:N3"/>
    <mergeCell ref="F4:G4"/>
    <mergeCell ref="H4:N4"/>
    <mergeCell ref="F5:G5"/>
    <mergeCell ref="H5:N5"/>
  </mergeCells>
  <printOptions/>
  <pageMargins left="0.26180555555555557" right="0.16805555555555557" top="1.0527777777777778" bottom="1.0527777777777778" header="0.7875" footer="0.7875"/>
  <pageSetup horizontalDpi="300" verticalDpi="300" orientation="landscape" paperSize="9"/>
  <headerFooter alignWithMargins="0">
    <oddHeader>&amp;C&amp;"Times New Roman,Normaali"&amp;12&amp;A</oddHeader>
    <oddFooter>&amp;C&amp;"Times New Roman,Normaali"&amp;12Sivu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O2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8515625" style="0" customWidth="1"/>
    <col min="2" max="2" width="7.28125" style="0" customWidth="1"/>
    <col min="3" max="3" width="18.421875" style="0" customWidth="1"/>
    <col min="4" max="4" width="20.7109375" style="0" customWidth="1"/>
    <col min="5" max="5" width="2.28125" style="0" customWidth="1"/>
    <col min="6" max="10" width="5.7109375" style="0" customWidth="1"/>
    <col min="11" max="11" width="4.28125" style="0" customWidth="1"/>
    <col min="12" max="12" width="4.140625" style="0" customWidth="1"/>
    <col min="13" max="14" width="5.7109375" style="0" customWidth="1"/>
  </cols>
  <sheetData>
    <row r="3" spans="2:14" ht="15.75">
      <c r="B3" s="1"/>
      <c r="C3" s="2"/>
      <c r="D3" s="3"/>
      <c r="E3" s="3"/>
      <c r="F3" s="152" t="s">
        <v>0</v>
      </c>
      <c r="G3" s="152"/>
      <c r="H3" s="153" t="s">
        <v>1</v>
      </c>
      <c r="I3" s="153"/>
      <c r="J3" s="153"/>
      <c r="K3" s="153"/>
      <c r="L3" s="153"/>
      <c r="M3" s="153"/>
      <c r="N3" s="153"/>
    </row>
    <row r="4" spans="2:14" ht="15.75">
      <c r="B4" s="4"/>
      <c r="C4" s="5" t="s">
        <v>2</v>
      </c>
      <c r="D4" s="6"/>
      <c r="E4" s="7"/>
      <c r="F4" s="154" t="s">
        <v>3</v>
      </c>
      <c r="G4" s="154"/>
      <c r="H4" s="155" t="s">
        <v>4</v>
      </c>
      <c r="I4" s="155"/>
      <c r="J4" s="155"/>
      <c r="K4" s="155"/>
      <c r="L4" s="155"/>
      <c r="M4" s="155"/>
      <c r="N4" s="155"/>
    </row>
    <row r="5" spans="2:14" ht="15.75">
      <c r="B5" s="8"/>
      <c r="C5" s="9"/>
      <c r="D5" s="7"/>
      <c r="E5" s="7"/>
      <c r="F5" s="156" t="s">
        <v>5</v>
      </c>
      <c r="G5" s="156"/>
      <c r="H5" s="157" t="s">
        <v>6</v>
      </c>
      <c r="I5" s="157"/>
      <c r="J5" s="157"/>
      <c r="K5" s="157"/>
      <c r="L5" s="157"/>
      <c r="M5" s="157"/>
      <c r="N5" s="157"/>
    </row>
    <row r="6" spans="2:14" ht="20.25">
      <c r="B6" s="10"/>
      <c r="C6" s="11" t="s">
        <v>7</v>
      </c>
      <c r="D6" s="12"/>
      <c r="E6" s="7"/>
      <c r="F6" s="158" t="s">
        <v>8</v>
      </c>
      <c r="G6" s="158"/>
      <c r="H6" s="159">
        <v>45367</v>
      </c>
      <c r="I6" s="159"/>
      <c r="J6" s="159"/>
      <c r="K6" s="13" t="s">
        <v>9</v>
      </c>
      <c r="L6" s="160"/>
      <c r="M6" s="160"/>
      <c r="N6" s="160"/>
    </row>
    <row r="7" spans="2:14" ht="15.75">
      <c r="B7" s="14"/>
      <c r="C7" s="15"/>
      <c r="D7" s="7"/>
      <c r="E7" s="7"/>
      <c r="F7" s="16"/>
      <c r="G7" s="15"/>
      <c r="H7" s="15"/>
      <c r="I7" s="17"/>
      <c r="J7" s="18"/>
      <c r="K7" s="19"/>
      <c r="L7" s="19"/>
      <c r="M7" s="19"/>
      <c r="N7" s="20"/>
    </row>
    <row r="8" spans="2:14" ht="15.75">
      <c r="B8" s="21" t="s">
        <v>10</v>
      </c>
      <c r="C8" s="161" t="s">
        <v>44</v>
      </c>
      <c r="D8" s="161"/>
      <c r="E8" s="22"/>
      <c r="F8" s="23" t="s">
        <v>12</v>
      </c>
      <c r="G8" s="162" t="s">
        <v>4</v>
      </c>
      <c r="H8" s="162"/>
      <c r="I8" s="162"/>
      <c r="J8" s="162"/>
      <c r="K8" s="162"/>
      <c r="L8" s="162"/>
      <c r="M8" s="162"/>
      <c r="N8" s="162"/>
    </row>
    <row r="9" spans="2:14" ht="15">
      <c r="B9" s="24" t="s">
        <v>14</v>
      </c>
      <c r="C9" s="163" t="s">
        <v>46</v>
      </c>
      <c r="D9" s="163"/>
      <c r="E9" s="25"/>
      <c r="F9" s="26" t="s">
        <v>16</v>
      </c>
      <c r="G9" s="164" t="s">
        <v>71</v>
      </c>
      <c r="H9" s="164"/>
      <c r="I9" s="164"/>
      <c r="J9" s="164"/>
      <c r="K9" s="164"/>
      <c r="L9" s="164"/>
      <c r="M9" s="164"/>
      <c r="N9" s="164"/>
    </row>
    <row r="10" spans="2:14" ht="15">
      <c r="B10" s="27" t="s">
        <v>18</v>
      </c>
      <c r="C10" s="165" t="s">
        <v>48</v>
      </c>
      <c r="D10" s="165"/>
      <c r="E10" s="25"/>
      <c r="F10" s="28" t="s">
        <v>20</v>
      </c>
      <c r="G10" s="166" t="s">
        <v>70</v>
      </c>
      <c r="H10" s="166"/>
      <c r="I10" s="166"/>
      <c r="J10" s="166"/>
      <c r="K10" s="166"/>
      <c r="L10" s="166"/>
      <c r="M10" s="166"/>
      <c r="N10" s="166"/>
    </row>
    <row r="11" spans="2:14" ht="15">
      <c r="B11" s="27" t="s">
        <v>22</v>
      </c>
      <c r="C11" s="165" t="s">
        <v>50</v>
      </c>
      <c r="D11" s="165"/>
      <c r="E11" s="25"/>
      <c r="F11" s="29" t="s">
        <v>24</v>
      </c>
      <c r="G11" s="166" t="s">
        <v>72</v>
      </c>
      <c r="H11" s="166"/>
      <c r="I11" s="166"/>
      <c r="J11" s="166"/>
      <c r="K11" s="166"/>
      <c r="L11" s="166"/>
      <c r="M11" s="166"/>
      <c r="N11" s="166"/>
    </row>
    <row r="12" spans="2:14" ht="15.75">
      <c r="B12" s="30"/>
      <c r="C12" s="7"/>
      <c r="D12" s="7"/>
      <c r="E12" s="7"/>
      <c r="F12" s="16"/>
      <c r="G12" s="31"/>
      <c r="H12" s="31"/>
      <c r="I12" s="31"/>
      <c r="J12" s="7"/>
      <c r="K12" s="7"/>
      <c r="L12" s="7"/>
      <c r="M12" s="32"/>
      <c r="N12" s="33"/>
    </row>
    <row r="13" spans="2:15" ht="15.75">
      <c r="B13" s="34" t="s">
        <v>26</v>
      </c>
      <c r="C13" s="7"/>
      <c r="D13" s="7"/>
      <c r="E13" s="7"/>
      <c r="F13" s="35">
        <v>1</v>
      </c>
      <c r="G13" s="35">
        <v>2</v>
      </c>
      <c r="H13" s="35">
        <v>3</v>
      </c>
      <c r="I13" s="35">
        <v>4</v>
      </c>
      <c r="J13" s="35">
        <v>5</v>
      </c>
      <c r="K13" s="167" t="s">
        <v>27</v>
      </c>
      <c r="L13" s="167"/>
      <c r="M13" s="35" t="s">
        <v>28</v>
      </c>
      <c r="N13" s="36" t="s">
        <v>29</v>
      </c>
      <c r="O13" s="37"/>
    </row>
    <row r="14" spans="2:14" ht="15">
      <c r="B14" s="38" t="s">
        <v>30</v>
      </c>
      <c r="C14" s="39" t="str">
        <f>IF(C9&gt;"",C9,"")</f>
        <v>Niko Hämäläinen</v>
      </c>
      <c r="D14" s="39" t="str">
        <f>IF(G9&gt;"",G9,"")</f>
        <v>Eetu Mäkelä</v>
      </c>
      <c r="E14" s="40"/>
      <c r="F14" s="41">
        <v>8</v>
      </c>
      <c r="G14" s="41">
        <v>-9</v>
      </c>
      <c r="H14" s="41">
        <v>4</v>
      </c>
      <c r="I14" s="41">
        <v>-10</v>
      </c>
      <c r="J14" s="41">
        <v>-9</v>
      </c>
      <c r="K14" s="42">
        <f>IF(ISBLANK(F14),"",COUNTIF(F14:J14,"&gt;=0"))</f>
        <v>2</v>
      </c>
      <c r="L14" s="43">
        <f>IF(ISBLANK(F14),"",(IF(LEFT(F14,1)="-",1,0)+IF(LEFT(G14,1)="-",1,0)+IF(LEFT(H14,1)="-",1,0)+IF(LEFT(I14,1)="-",1,0)+IF(LEFT(J14,1)="-",1,0)))</f>
        <v>3</v>
      </c>
      <c r="M14" s="44">
        <f aca="true" t="shared" si="0" ref="M14:N18">IF(K14=3,1,"")</f>
      </c>
      <c r="N14" s="44">
        <f t="shared" si="0"/>
        <v>1</v>
      </c>
    </row>
    <row r="15" spans="2:14" ht="15">
      <c r="B15" s="38" t="s">
        <v>31</v>
      </c>
      <c r="C15" s="39" t="str">
        <f>IF(C10&gt;"",C10,"")</f>
        <v>Elmeri Räsänen</v>
      </c>
      <c r="D15" s="39" t="str">
        <f>IF(G10&gt;"",G10,"")</f>
        <v>Luka Oinas</v>
      </c>
      <c r="E15" s="40"/>
      <c r="F15" s="41">
        <v>9</v>
      </c>
      <c r="G15" s="41">
        <v>-5</v>
      </c>
      <c r="H15" s="41">
        <v>-10</v>
      </c>
      <c r="I15" s="41">
        <v>-4</v>
      </c>
      <c r="J15" s="41"/>
      <c r="K15" s="42">
        <f>IF(ISBLANK(F15),"",COUNTIF(F15:J15,"&gt;=0"))</f>
        <v>1</v>
      </c>
      <c r="L15" s="43">
        <f>IF(ISBLANK(F15),"",(IF(LEFT(F15,1)="-",1,0)+IF(LEFT(G15,1)="-",1,0)+IF(LEFT(H15,1)="-",1,0)+IF(LEFT(I15,1)="-",1,0)+IF(LEFT(J15,1)="-",1,0)))</f>
        <v>3</v>
      </c>
      <c r="M15" s="44">
        <f t="shared" si="0"/>
      </c>
      <c r="N15" s="44">
        <f t="shared" si="0"/>
        <v>1</v>
      </c>
    </row>
    <row r="16" spans="2:14" ht="15">
      <c r="B16" s="38" t="s">
        <v>32</v>
      </c>
      <c r="C16" s="39" t="str">
        <f>IF(C11&gt;"",C11,"")</f>
        <v>Konsta Leppänen</v>
      </c>
      <c r="D16" s="39" t="str">
        <f>IF(G11&gt;"",G11,"")</f>
        <v>Aapo Åvist</v>
      </c>
      <c r="E16" s="40"/>
      <c r="F16" s="41">
        <v>-5</v>
      </c>
      <c r="G16" s="41">
        <v>10</v>
      </c>
      <c r="H16" s="41">
        <v>-3</v>
      </c>
      <c r="I16" s="41">
        <v>-8</v>
      </c>
      <c r="J16" s="41"/>
      <c r="K16" s="42">
        <f>IF(ISBLANK(F16),"",COUNTIF(F16:J16,"&gt;=0"))</f>
        <v>1</v>
      </c>
      <c r="L16" s="43">
        <f>IF(ISBLANK(F16),"",(IF(LEFT(F16,1)="-",1,0)+IF(LEFT(G16,1)="-",1,0)+IF(LEFT(H16,1)="-",1,0)+IF(LEFT(I16,1)="-",1,0)+IF(LEFT(J16,1)="-",1,0)))</f>
        <v>3</v>
      </c>
      <c r="M16" s="44">
        <f t="shared" si="0"/>
      </c>
      <c r="N16" s="44">
        <f t="shared" si="0"/>
        <v>1</v>
      </c>
    </row>
    <row r="17" spans="2:14" ht="15">
      <c r="B17" s="38" t="s">
        <v>33</v>
      </c>
      <c r="C17" s="39" t="str">
        <f>IF(C9&gt;"",C9,"")</f>
        <v>Niko Hämäläinen</v>
      </c>
      <c r="D17" s="39" t="str">
        <f>IF(G10&gt;"",G10,"")</f>
        <v>Luka Oinas</v>
      </c>
      <c r="E17" s="40"/>
      <c r="F17" s="41"/>
      <c r="G17" s="41"/>
      <c r="H17" s="41"/>
      <c r="I17" s="41"/>
      <c r="J17" s="41"/>
      <c r="K17" s="42">
        <f>IF(ISBLANK(F17),"",COUNTIF(F17:J17,"&gt;=0"))</f>
      </c>
      <c r="L17" s="43">
        <f>IF(ISBLANK(F17),"",(IF(LEFT(F17,1)="-",1,0)+IF(LEFT(G17,1)="-",1,0)+IF(LEFT(H17,1)="-",1,0)+IF(LEFT(I17,1)="-",1,0)+IF(LEFT(J17,1)="-",1,0)))</f>
      </c>
      <c r="M17" s="44">
        <f t="shared" si="0"/>
      </c>
      <c r="N17" s="44">
        <f t="shared" si="0"/>
      </c>
    </row>
    <row r="18" spans="2:14" ht="15">
      <c r="B18" s="38" t="s">
        <v>34</v>
      </c>
      <c r="C18" s="39" t="str">
        <f>IF(C10&gt;"",C10,"")</f>
        <v>Elmeri Räsänen</v>
      </c>
      <c r="D18" s="39" t="str">
        <f>IF(G9&gt;"",G9,"")</f>
        <v>Eetu Mäkelä</v>
      </c>
      <c r="E18" s="40"/>
      <c r="F18" s="41"/>
      <c r="G18" s="41"/>
      <c r="H18" s="41"/>
      <c r="I18" s="41"/>
      <c r="J18" s="41"/>
      <c r="K18" s="42">
        <f>IF(ISBLANK(F18),"",COUNTIF(F18:J18,"&gt;=0"))</f>
      </c>
      <c r="L18" s="43">
        <f>IF(ISBLANK(F18),"",(IF(LEFT(F18,1)="-",1,0)+IF(LEFT(G18,1)="-",1,0)+IF(LEFT(H18,1)="-",1,0)+IF(LEFT(I18,1)="-",1,0)+IF(LEFT(J18,1)="-",1,0)))</f>
      </c>
      <c r="M18" s="44">
        <f t="shared" si="0"/>
      </c>
      <c r="N18" s="44">
        <f t="shared" si="0"/>
      </c>
    </row>
    <row r="19" spans="2:14" ht="15.75">
      <c r="B19" s="30"/>
      <c r="C19" s="7"/>
      <c r="D19" s="7"/>
      <c r="E19" s="7"/>
      <c r="F19" s="7"/>
      <c r="G19" s="7"/>
      <c r="H19" s="7"/>
      <c r="I19" s="168" t="s">
        <v>35</v>
      </c>
      <c r="J19" s="168"/>
      <c r="K19" s="45">
        <f>SUM(K14:K18)</f>
        <v>4</v>
      </c>
      <c r="L19" s="45">
        <f>SUM(L14:L18)</f>
        <v>9</v>
      </c>
      <c r="M19" s="45">
        <f>SUM(M14:M18)</f>
        <v>0</v>
      </c>
      <c r="N19" s="45">
        <f>SUM(N14:N18)</f>
        <v>3</v>
      </c>
    </row>
    <row r="20" spans="2:14" ht="15.75">
      <c r="B20" s="46" t="s">
        <v>36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47"/>
    </row>
    <row r="21" spans="2:14" ht="15.75">
      <c r="B21" s="48" t="s">
        <v>37</v>
      </c>
      <c r="C21" s="49"/>
      <c r="D21" s="49" t="s">
        <v>38</v>
      </c>
      <c r="E21" s="50"/>
      <c r="F21" s="49"/>
      <c r="G21" s="49" t="s">
        <v>39</v>
      </c>
      <c r="H21" s="50"/>
      <c r="I21" s="49"/>
      <c r="J21" s="51" t="s">
        <v>40</v>
      </c>
      <c r="K21" s="12"/>
      <c r="L21" s="7"/>
      <c r="M21" s="7"/>
      <c r="N21" s="47"/>
    </row>
    <row r="22" spans="2:14" ht="18">
      <c r="B22" s="30"/>
      <c r="C22" s="7"/>
      <c r="D22" s="7"/>
      <c r="E22" s="7"/>
      <c r="F22" s="7"/>
      <c r="G22" s="7"/>
      <c r="H22" s="7"/>
      <c r="I22" s="7"/>
      <c r="J22" s="169" t="str">
        <f>IF(M19=3,C8,IF(N19=3,G8,""))</f>
        <v>OPT-86</v>
      </c>
      <c r="K22" s="169"/>
      <c r="L22" s="169"/>
      <c r="M22" s="169"/>
      <c r="N22" s="169"/>
    </row>
    <row r="23" spans="2:14" ht="18">
      <c r="B23" s="52"/>
      <c r="C23" s="53"/>
      <c r="D23" s="53"/>
      <c r="E23" s="53"/>
      <c r="F23" s="53"/>
      <c r="G23" s="53"/>
      <c r="H23" s="53"/>
      <c r="I23" s="53"/>
      <c r="J23" s="54"/>
      <c r="K23" s="54"/>
      <c r="L23" s="54"/>
      <c r="M23" s="54"/>
      <c r="N23" s="55"/>
    </row>
    <row r="24" ht="15">
      <c r="B24" s="37" t="s">
        <v>41</v>
      </c>
    </row>
    <row r="25" ht="15">
      <c r="B25" t="s">
        <v>42</v>
      </c>
    </row>
    <row r="26" ht="15">
      <c r="B26" t="s">
        <v>43</v>
      </c>
    </row>
  </sheetData>
  <sheetProtection selectLockedCells="1" selectUnlockedCells="1"/>
  <mergeCells count="20">
    <mergeCell ref="J22:N22"/>
    <mergeCell ref="C10:D10"/>
    <mergeCell ref="G10:N10"/>
    <mergeCell ref="C11:D11"/>
    <mergeCell ref="G11:N11"/>
    <mergeCell ref="K13:L13"/>
    <mergeCell ref="I19:J19"/>
    <mergeCell ref="F6:G6"/>
    <mergeCell ref="H6:J6"/>
    <mergeCell ref="L6:N6"/>
    <mergeCell ref="C8:D8"/>
    <mergeCell ref="G8:N8"/>
    <mergeCell ref="C9:D9"/>
    <mergeCell ref="G9:N9"/>
    <mergeCell ref="F3:G3"/>
    <mergeCell ref="H3:N3"/>
    <mergeCell ref="F4:G4"/>
    <mergeCell ref="H4:N4"/>
    <mergeCell ref="F5:G5"/>
    <mergeCell ref="H5:N5"/>
  </mergeCells>
  <printOptions/>
  <pageMargins left="0.26180555555555557" right="0.16805555555555557" top="1.0527777777777778" bottom="1.0527777777777778" header="0.7875" footer="0.7875"/>
  <pageSetup horizontalDpi="300" verticalDpi="300" orientation="landscape" paperSize="9"/>
  <headerFooter alignWithMargins="0">
    <oddHeader>&amp;C&amp;"Times New Roman,Normaali"&amp;12&amp;A</oddHeader>
    <oddFooter>&amp;C&amp;"Times New Roman,Normaali"&amp;12Sivu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O7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8515625" style="0" customWidth="1"/>
    <col min="2" max="2" width="7.28125" style="0" customWidth="1"/>
    <col min="3" max="3" width="18.421875" style="0" customWidth="1"/>
    <col min="4" max="4" width="20.7109375" style="0" customWidth="1"/>
    <col min="5" max="5" width="2.28125" style="0" customWidth="1"/>
    <col min="6" max="10" width="5.7109375" style="0" customWidth="1"/>
    <col min="11" max="11" width="4.28125" style="0" customWidth="1"/>
    <col min="12" max="12" width="4.140625" style="0" customWidth="1"/>
    <col min="13" max="14" width="5.7109375" style="0" customWidth="1"/>
  </cols>
  <sheetData>
    <row r="3" spans="2:14" ht="15.75">
      <c r="B3" s="1"/>
      <c r="C3" s="2"/>
      <c r="D3" s="3"/>
      <c r="E3" s="3"/>
      <c r="F3" s="152" t="s">
        <v>0</v>
      </c>
      <c r="G3" s="152"/>
      <c r="H3" s="153" t="s">
        <v>1</v>
      </c>
      <c r="I3" s="153"/>
      <c r="J3" s="153"/>
      <c r="K3" s="153"/>
      <c r="L3" s="153"/>
      <c r="M3" s="153"/>
      <c r="N3" s="153"/>
    </row>
    <row r="4" spans="2:14" ht="15.75">
      <c r="B4" s="4"/>
      <c r="C4" s="5" t="s">
        <v>2</v>
      </c>
      <c r="D4" s="6"/>
      <c r="E4" s="7"/>
      <c r="F4" s="154" t="s">
        <v>3</v>
      </c>
      <c r="G4" s="154"/>
      <c r="H4" s="155" t="s">
        <v>4</v>
      </c>
      <c r="I4" s="155"/>
      <c r="J4" s="155"/>
      <c r="K4" s="155"/>
      <c r="L4" s="155"/>
      <c r="M4" s="155"/>
      <c r="N4" s="155"/>
    </row>
    <row r="5" spans="2:14" ht="15.75">
      <c r="B5" s="8"/>
      <c r="C5" s="9"/>
      <c r="D5" s="7"/>
      <c r="E5" s="7"/>
      <c r="F5" s="156" t="s">
        <v>5</v>
      </c>
      <c r="G5" s="156"/>
      <c r="H5" s="157" t="s">
        <v>77</v>
      </c>
      <c r="I5" s="157"/>
      <c r="J5" s="157"/>
      <c r="K5" s="157"/>
      <c r="L5" s="157"/>
      <c r="M5" s="157"/>
      <c r="N5" s="157"/>
    </row>
    <row r="6" spans="2:14" ht="20.25">
      <c r="B6" s="10"/>
      <c r="C6" s="11" t="s">
        <v>7</v>
      </c>
      <c r="D6" s="12"/>
      <c r="E6" s="7"/>
      <c r="F6" s="158" t="s">
        <v>8</v>
      </c>
      <c r="G6" s="158"/>
      <c r="H6" s="159">
        <v>45367</v>
      </c>
      <c r="I6" s="159"/>
      <c r="J6" s="159"/>
      <c r="K6" s="13" t="s">
        <v>9</v>
      </c>
      <c r="L6" s="160"/>
      <c r="M6" s="160"/>
      <c r="N6" s="160"/>
    </row>
    <row r="7" spans="2:14" ht="15.75">
      <c r="B7" s="14"/>
      <c r="C7" s="15"/>
      <c r="D7" s="7"/>
      <c r="E7" s="7"/>
      <c r="F7" s="16"/>
      <c r="G7" s="15"/>
      <c r="H7" s="15"/>
      <c r="I7" s="17"/>
      <c r="J7" s="18"/>
      <c r="K7" s="19"/>
      <c r="L7" s="19"/>
      <c r="M7" s="19"/>
      <c r="N7" s="20"/>
    </row>
    <row r="8" spans="2:14" ht="15.75">
      <c r="B8" s="21" t="s">
        <v>10</v>
      </c>
      <c r="C8" s="161" t="s">
        <v>78</v>
      </c>
      <c r="D8" s="161"/>
      <c r="E8" s="22"/>
      <c r="F8" s="23" t="s">
        <v>12</v>
      </c>
      <c r="G8" s="162" t="s">
        <v>52</v>
      </c>
      <c r="H8" s="162"/>
      <c r="I8" s="162"/>
      <c r="J8" s="162"/>
      <c r="K8" s="162"/>
      <c r="L8" s="162"/>
      <c r="M8" s="162"/>
      <c r="N8" s="162"/>
    </row>
    <row r="9" spans="2:14" ht="15">
      <c r="B9" s="24" t="s">
        <v>14</v>
      </c>
      <c r="C9" s="163" t="s">
        <v>63</v>
      </c>
      <c r="D9" s="163"/>
      <c r="E9" s="25"/>
      <c r="F9" s="26" t="s">
        <v>16</v>
      </c>
      <c r="G9" s="164" t="s">
        <v>56</v>
      </c>
      <c r="H9" s="164"/>
      <c r="I9" s="164"/>
      <c r="J9" s="164"/>
      <c r="K9" s="164"/>
      <c r="L9" s="164"/>
      <c r="M9" s="164"/>
      <c r="N9" s="164"/>
    </row>
    <row r="10" spans="2:14" ht="15">
      <c r="B10" s="27" t="s">
        <v>18</v>
      </c>
      <c r="C10" s="165" t="s">
        <v>59</v>
      </c>
      <c r="D10" s="165"/>
      <c r="E10" s="25"/>
      <c r="F10" s="28" t="s">
        <v>20</v>
      </c>
      <c r="G10" s="166" t="s">
        <v>54</v>
      </c>
      <c r="H10" s="166"/>
      <c r="I10" s="166"/>
      <c r="J10" s="166"/>
      <c r="K10" s="166"/>
      <c r="L10" s="166"/>
      <c r="M10" s="166"/>
      <c r="N10" s="166"/>
    </row>
    <row r="11" spans="2:14" ht="15">
      <c r="B11" s="27" t="s">
        <v>22</v>
      </c>
      <c r="C11" s="165" t="s">
        <v>61</v>
      </c>
      <c r="D11" s="165"/>
      <c r="E11" s="25"/>
      <c r="F11" s="29" t="s">
        <v>24</v>
      </c>
      <c r="G11" s="166" t="s">
        <v>65</v>
      </c>
      <c r="H11" s="166"/>
      <c r="I11" s="166"/>
      <c r="J11" s="166"/>
      <c r="K11" s="166"/>
      <c r="L11" s="166"/>
      <c r="M11" s="166"/>
      <c r="N11" s="166"/>
    </row>
    <row r="12" spans="2:14" ht="15.75">
      <c r="B12" s="30"/>
      <c r="C12" s="7"/>
      <c r="D12" s="7"/>
      <c r="E12" s="7"/>
      <c r="F12" s="16"/>
      <c r="G12" s="31"/>
      <c r="H12" s="31"/>
      <c r="I12" s="31"/>
      <c r="J12" s="7"/>
      <c r="K12" s="7"/>
      <c r="L12" s="7"/>
      <c r="M12" s="32"/>
      <c r="N12" s="33"/>
    </row>
    <row r="13" spans="2:15" ht="15.75">
      <c r="B13" s="34" t="s">
        <v>26</v>
      </c>
      <c r="C13" s="7"/>
      <c r="D13" s="7"/>
      <c r="E13" s="7"/>
      <c r="F13" s="35">
        <v>1</v>
      </c>
      <c r="G13" s="35">
        <v>2</v>
      </c>
      <c r="H13" s="35">
        <v>3</v>
      </c>
      <c r="I13" s="35">
        <v>4</v>
      </c>
      <c r="J13" s="35">
        <v>5</v>
      </c>
      <c r="K13" s="167" t="s">
        <v>27</v>
      </c>
      <c r="L13" s="167"/>
      <c r="M13" s="35" t="s">
        <v>28</v>
      </c>
      <c r="N13" s="36" t="s">
        <v>29</v>
      </c>
      <c r="O13" s="37"/>
    </row>
    <row r="14" spans="2:14" ht="15">
      <c r="B14" s="38" t="s">
        <v>30</v>
      </c>
      <c r="C14" s="39" t="str">
        <f>IF(C9&gt;"",C9,"")</f>
        <v>Lukas Saukko</v>
      </c>
      <c r="D14" s="39" t="str">
        <f>IF(G9&gt;"",G9,"")</f>
        <v>Noel Metsätie</v>
      </c>
      <c r="E14" s="40"/>
      <c r="F14" s="41">
        <v>-4</v>
      </c>
      <c r="G14" s="41">
        <v>-3</v>
      </c>
      <c r="H14" s="41">
        <v>-5</v>
      </c>
      <c r="I14" s="41"/>
      <c r="J14" s="41"/>
      <c r="K14" s="42">
        <f>IF(ISBLANK(F14),"",COUNTIF(F14:J14,"&gt;=0"))</f>
        <v>0</v>
      </c>
      <c r="L14" s="43">
        <f>IF(ISBLANK(F14),"",(IF(LEFT(F14,1)="-",1,0)+IF(LEFT(G14,1)="-",1,0)+IF(LEFT(H14,1)="-",1,0)+IF(LEFT(I14,1)="-",1,0)+IF(LEFT(J14,1)="-",1,0)))</f>
        <v>3</v>
      </c>
      <c r="M14" s="44">
        <f aca="true" t="shared" si="0" ref="M14:N18">IF(K14=3,1,"")</f>
      </c>
      <c r="N14" s="44">
        <f t="shared" si="0"/>
        <v>1</v>
      </c>
    </row>
    <row r="15" spans="2:14" ht="15">
      <c r="B15" s="38" t="s">
        <v>31</v>
      </c>
      <c r="C15" s="39" t="str">
        <f>IF(C10&gt;"",C10,"")</f>
        <v>Jasper Haapala</v>
      </c>
      <c r="D15" s="39" t="str">
        <f>IF(G10&gt;"",G10,"")</f>
        <v>Eeka Vihreälaakso</v>
      </c>
      <c r="E15" s="40"/>
      <c r="F15" s="41">
        <v>-1</v>
      </c>
      <c r="G15" s="41">
        <v>-5</v>
      </c>
      <c r="H15" s="41">
        <v>-3</v>
      </c>
      <c r="I15" s="41"/>
      <c r="J15" s="41"/>
      <c r="K15" s="42">
        <f>IF(ISBLANK(F15),"",COUNTIF(F15:J15,"&gt;=0"))</f>
        <v>0</v>
      </c>
      <c r="L15" s="43">
        <f>IF(ISBLANK(F15),"",(IF(LEFT(F15,1)="-",1,0)+IF(LEFT(G15,1)="-",1,0)+IF(LEFT(H15,1)="-",1,0)+IF(LEFT(I15,1)="-",1,0)+IF(LEFT(J15,1)="-",1,0)))</f>
        <v>3</v>
      </c>
      <c r="M15" s="44">
        <f t="shared" si="0"/>
      </c>
      <c r="N15" s="44">
        <f t="shared" si="0"/>
        <v>1</v>
      </c>
    </row>
    <row r="16" spans="2:14" ht="15">
      <c r="B16" s="38" t="s">
        <v>32</v>
      </c>
      <c r="C16" s="39" t="str">
        <f>IF(C11&gt;"",C11,"")</f>
        <v>Väinö Saarela</v>
      </c>
      <c r="D16" s="39" t="str">
        <f>IF(G11&gt;"",G11,"")</f>
        <v>Eemil Passinen</v>
      </c>
      <c r="E16" s="40"/>
      <c r="F16" s="41">
        <v>7</v>
      </c>
      <c r="G16" s="41">
        <v>7</v>
      </c>
      <c r="H16" s="41">
        <v>10</v>
      </c>
      <c r="I16" s="41"/>
      <c r="J16" s="41"/>
      <c r="K16" s="42">
        <f>IF(ISBLANK(F16),"",COUNTIF(F16:J16,"&gt;=0"))</f>
        <v>3</v>
      </c>
      <c r="L16" s="43">
        <f>IF(ISBLANK(F16),"",(IF(LEFT(F16,1)="-",1,0)+IF(LEFT(G16,1)="-",1,0)+IF(LEFT(H16,1)="-",1,0)+IF(LEFT(I16,1)="-",1,0)+IF(LEFT(J16,1)="-",1,0)))</f>
        <v>0</v>
      </c>
      <c r="M16" s="44">
        <f t="shared" si="0"/>
        <v>1</v>
      </c>
      <c r="N16" s="44">
        <f t="shared" si="0"/>
      </c>
    </row>
    <row r="17" spans="2:14" ht="15">
      <c r="B17" s="38" t="s">
        <v>33</v>
      </c>
      <c r="C17" s="39" t="str">
        <f>IF(C9&gt;"",C9,"")</f>
        <v>Lukas Saukko</v>
      </c>
      <c r="D17" s="39" t="str">
        <f>IF(G10&gt;"",G10,"")</f>
        <v>Eeka Vihreälaakso</v>
      </c>
      <c r="E17" s="40"/>
      <c r="F17" s="41">
        <v>-4</v>
      </c>
      <c r="G17" s="41">
        <v>-1</v>
      </c>
      <c r="H17" s="41">
        <v>-2</v>
      </c>
      <c r="I17" s="41"/>
      <c r="J17" s="41"/>
      <c r="K17" s="42">
        <f>IF(ISBLANK(F17),"",COUNTIF(F17:J17,"&gt;=0"))</f>
        <v>0</v>
      </c>
      <c r="L17" s="43">
        <f>IF(ISBLANK(F17),"",(IF(LEFT(F17,1)="-",1,0)+IF(LEFT(G17,1)="-",1,0)+IF(LEFT(H17,1)="-",1,0)+IF(LEFT(I17,1)="-",1,0)+IF(LEFT(J17,1)="-",1,0)))</f>
        <v>3</v>
      </c>
      <c r="M17" s="44">
        <f t="shared" si="0"/>
      </c>
      <c r="N17" s="44">
        <f t="shared" si="0"/>
        <v>1</v>
      </c>
    </row>
    <row r="18" spans="2:14" ht="15">
      <c r="B18" s="38" t="s">
        <v>34</v>
      </c>
      <c r="C18" s="39" t="str">
        <f>IF(C10&gt;"",C10,"")</f>
        <v>Jasper Haapala</v>
      </c>
      <c r="D18" s="39" t="str">
        <f>IF(G9&gt;"",G9,"")</f>
        <v>Noel Metsätie</v>
      </c>
      <c r="E18" s="40"/>
      <c r="F18" s="41"/>
      <c r="G18" s="41"/>
      <c r="H18" s="41"/>
      <c r="I18" s="41"/>
      <c r="J18" s="41"/>
      <c r="K18" s="42">
        <f>IF(ISBLANK(F18),"",COUNTIF(F18:J18,"&gt;=0"))</f>
      </c>
      <c r="L18" s="43">
        <f>IF(ISBLANK(F18),"",(IF(LEFT(F18,1)="-",1,0)+IF(LEFT(G18,1)="-",1,0)+IF(LEFT(H18,1)="-",1,0)+IF(LEFT(I18,1)="-",1,0)+IF(LEFT(J18,1)="-",1,0)))</f>
      </c>
      <c r="M18" s="44">
        <f t="shared" si="0"/>
      </c>
      <c r="N18" s="44">
        <f t="shared" si="0"/>
      </c>
    </row>
    <row r="19" spans="2:14" ht="15.75">
      <c r="B19" s="30"/>
      <c r="C19" s="7"/>
      <c r="D19" s="7"/>
      <c r="E19" s="7"/>
      <c r="F19" s="7"/>
      <c r="G19" s="7"/>
      <c r="H19" s="7"/>
      <c r="I19" s="168" t="s">
        <v>35</v>
      </c>
      <c r="J19" s="168"/>
      <c r="K19" s="45">
        <f>SUM(K14:K18)</f>
        <v>3</v>
      </c>
      <c r="L19" s="45">
        <f>SUM(L14:L18)</f>
        <v>9</v>
      </c>
      <c r="M19" s="45">
        <f>SUM(M14:M18)</f>
        <v>1</v>
      </c>
      <c r="N19" s="45">
        <f>SUM(N14:N18)</f>
        <v>3</v>
      </c>
    </row>
    <row r="20" spans="2:14" ht="15.75">
      <c r="B20" s="46" t="s">
        <v>36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47"/>
    </row>
    <row r="21" spans="2:14" ht="15.75">
      <c r="B21" s="48" t="s">
        <v>37</v>
      </c>
      <c r="C21" s="49"/>
      <c r="D21" s="49" t="s">
        <v>38</v>
      </c>
      <c r="E21" s="50"/>
      <c r="F21" s="49"/>
      <c r="G21" s="49" t="s">
        <v>39</v>
      </c>
      <c r="H21" s="50"/>
      <c r="I21" s="49"/>
      <c r="J21" s="51" t="s">
        <v>40</v>
      </c>
      <c r="K21" s="12"/>
      <c r="L21" s="7"/>
      <c r="M21" s="7"/>
      <c r="N21" s="47"/>
    </row>
    <row r="22" spans="2:14" ht="18">
      <c r="B22" s="30"/>
      <c r="C22" s="7"/>
      <c r="D22" s="7"/>
      <c r="E22" s="7"/>
      <c r="F22" s="7"/>
      <c r="G22" s="7"/>
      <c r="H22" s="7"/>
      <c r="I22" s="7"/>
      <c r="J22" s="169" t="str">
        <f>IF(M19=3,C8,IF(N19=3,G8,""))</f>
        <v>PTS Sherwood</v>
      </c>
      <c r="K22" s="169"/>
      <c r="L22" s="169"/>
      <c r="M22" s="169"/>
      <c r="N22" s="169"/>
    </row>
    <row r="23" spans="2:14" ht="18">
      <c r="B23" s="52"/>
      <c r="C23" s="53"/>
      <c r="D23" s="53"/>
      <c r="E23" s="53"/>
      <c r="F23" s="53"/>
      <c r="G23" s="53"/>
      <c r="H23" s="53"/>
      <c r="I23" s="53"/>
      <c r="J23" s="54"/>
      <c r="K23" s="54"/>
      <c r="L23" s="54"/>
      <c r="M23" s="54"/>
      <c r="N23" s="55"/>
    </row>
    <row r="24" ht="15">
      <c r="B24" s="37" t="s">
        <v>41</v>
      </c>
    </row>
    <row r="25" ht="15">
      <c r="B25" t="s">
        <v>42</v>
      </c>
    </row>
    <row r="26" ht="15">
      <c r="B26" t="s">
        <v>43</v>
      </c>
    </row>
    <row r="28" spans="2:14" ht="15.75">
      <c r="B28" s="1"/>
      <c r="C28" s="2"/>
      <c r="D28" s="3"/>
      <c r="E28" s="3"/>
      <c r="F28" s="152" t="s">
        <v>0</v>
      </c>
      <c r="G28" s="152"/>
      <c r="H28" s="153" t="s">
        <v>1</v>
      </c>
      <c r="I28" s="153"/>
      <c r="J28" s="153"/>
      <c r="K28" s="153"/>
      <c r="L28" s="153"/>
      <c r="M28" s="153"/>
      <c r="N28" s="153"/>
    </row>
    <row r="29" spans="2:14" ht="15.75">
      <c r="B29" s="4"/>
      <c r="C29" s="5" t="s">
        <v>2</v>
      </c>
      <c r="D29" s="6"/>
      <c r="E29" s="7"/>
      <c r="F29" s="154" t="s">
        <v>3</v>
      </c>
      <c r="G29" s="154"/>
      <c r="H29" s="155" t="s">
        <v>4</v>
      </c>
      <c r="I29" s="155"/>
      <c r="J29" s="155"/>
      <c r="K29" s="155"/>
      <c r="L29" s="155"/>
      <c r="M29" s="155"/>
      <c r="N29" s="155"/>
    </row>
    <row r="30" spans="2:14" ht="15.75">
      <c r="B30" s="8"/>
      <c r="C30" s="9"/>
      <c r="D30" s="7"/>
      <c r="E30" s="7"/>
      <c r="F30" s="156" t="s">
        <v>5</v>
      </c>
      <c r="G30" s="156"/>
      <c r="H30" s="157" t="s">
        <v>79</v>
      </c>
      <c r="I30" s="157"/>
      <c r="J30" s="157"/>
      <c r="K30" s="157"/>
      <c r="L30" s="157"/>
      <c r="M30" s="157"/>
      <c r="N30" s="157"/>
    </row>
    <row r="31" spans="2:14" ht="20.25">
      <c r="B31" s="10"/>
      <c r="C31" s="11" t="s">
        <v>7</v>
      </c>
      <c r="D31" s="12"/>
      <c r="E31" s="7"/>
      <c r="F31" s="158" t="s">
        <v>8</v>
      </c>
      <c r="G31" s="158"/>
      <c r="H31" s="159">
        <v>45367</v>
      </c>
      <c r="I31" s="159"/>
      <c r="J31" s="159"/>
      <c r="K31" s="13" t="s">
        <v>9</v>
      </c>
      <c r="L31" s="160"/>
      <c r="M31" s="160"/>
      <c r="N31" s="160"/>
    </row>
    <row r="32" spans="2:14" ht="15.75">
      <c r="B32" s="14"/>
      <c r="C32" s="15"/>
      <c r="D32" s="7"/>
      <c r="E32" s="7"/>
      <c r="F32" s="16"/>
      <c r="G32" s="15"/>
      <c r="H32" s="15"/>
      <c r="I32" s="17"/>
      <c r="J32" s="18"/>
      <c r="K32" s="19"/>
      <c r="L32" s="19"/>
      <c r="M32" s="19"/>
      <c r="N32" s="20"/>
    </row>
    <row r="33" spans="2:14" ht="15.75">
      <c r="B33" s="21" t="s">
        <v>10</v>
      </c>
      <c r="C33" s="161" t="s">
        <v>69</v>
      </c>
      <c r="D33" s="161"/>
      <c r="E33" s="22"/>
      <c r="F33" s="23" t="s">
        <v>12</v>
      </c>
      <c r="G33" s="162" t="s">
        <v>13</v>
      </c>
      <c r="H33" s="162"/>
      <c r="I33" s="162"/>
      <c r="J33" s="162"/>
      <c r="K33" s="162"/>
      <c r="L33" s="162"/>
      <c r="M33" s="162"/>
      <c r="N33" s="162"/>
    </row>
    <row r="34" spans="2:14" ht="15">
      <c r="B34" s="24" t="s">
        <v>14</v>
      </c>
      <c r="C34" s="163" t="s">
        <v>62</v>
      </c>
      <c r="D34" s="163"/>
      <c r="E34" s="25"/>
      <c r="F34" s="26" t="s">
        <v>16</v>
      </c>
      <c r="G34" s="164" t="s">
        <v>17</v>
      </c>
      <c r="H34" s="164"/>
      <c r="I34" s="164"/>
      <c r="J34" s="164"/>
      <c r="K34" s="164"/>
      <c r="L34" s="164"/>
      <c r="M34" s="164"/>
      <c r="N34" s="164"/>
    </row>
    <row r="35" spans="2:14" ht="15">
      <c r="B35" s="27" t="s">
        <v>18</v>
      </c>
      <c r="C35" s="165" t="s">
        <v>60</v>
      </c>
      <c r="D35" s="165"/>
      <c r="E35" s="25"/>
      <c r="F35" s="28" t="s">
        <v>20</v>
      </c>
      <c r="G35" s="166" t="s">
        <v>21</v>
      </c>
      <c r="H35" s="166"/>
      <c r="I35" s="166"/>
      <c r="J35" s="166"/>
      <c r="K35" s="166"/>
      <c r="L35" s="166"/>
      <c r="M35" s="166"/>
      <c r="N35" s="166"/>
    </row>
    <row r="36" spans="2:14" ht="15">
      <c r="B36" s="27" t="s">
        <v>22</v>
      </c>
      <c r="C36" s="165" t="s">
        <v>67</v>
      </c>
      <c r="D36" s="165"/>
      <c r="E36" s="25"/>
      <c r="F36" s="29" t="s">
        <v>24</v>
      </c>
      <c r="G36" s="166" t="s">
        <v>25</v>
      </c>
      <c r="H36" s="166"/>
      <c r="I36" s="166"/>
      <c r="J36" s="166"/>
      <c r="K36" s="166"/>
      <c r="L36" s="166"/>
      <c r="M36" s="166"/>
      <c r="N36" s="166"/>
    </row>
    <row r="37" spans="2:14" ht="15.75">
      <c r="B37" s="30"/>
      <c r="C37" s="7"/>
      <c r="D37" s="7"/>
      <c r="E37" s="7"/>
      <c r="F37" s="16"/>
      <c r="G37" s="31"/>
      <c r="H37" s="31"/>
      <c r="I37" s="31"/>
      <c r="J37" s="7"/>
      <c r="K37" s="7"/>
      <c r="L37" s="7"/>
      <c r="M37" s="32"/>
      <c r="N37" s="33"/>
    </row>
    <row r="38" spans="2:15" ht="15.75">
      <c r="B38" s="34" t="s">
        <v>26</v>
      </c>
      <c r="C38" s="7"/>
      <c r="D38" s="7"/>
      <c r="E38" s="7"/>
      <c r="F38" s="35">
        <v>1</v>
      </c>
      <c r="G38" s="35">
        <v>2</v>
      </c>
      <c r="H38" s="35">
        <v>3</v>
      </c>
      <c r="I38" s="35">
        <v>4</v>
      </c>
      <c r="J38" s="35">
        <v>5</v>
      </c>
      <c r="K38" s="167" t="s">
        <v>27</v>
      </c>
      <c r="L38" s="167"/>
      <c r="M38" s="35" t="s">
        <v>28</v>
      </c>
      <c r="N38" s="36" t="s">
        <v>29</v>
      </c>
      <c r="O38" s="37"/>
    </row>
    <row r="39" spans="2:14" ht="15">
      <c r="B39" s="38" t="s">
        <v>30</v>
      </c>
      <c r="C39" s="39" t="str">
        <f>IF(C34&gt;"",C34,"")</f>
        <v>Lenni Valtola</v>
      </c>
      <c r="D39" s="39" t="str">
        <f>IF(G34&gt;"",G34,"")</f>
        <v>Iiro Hyttinen</v>
      </c>
      <c r="E39" s="40"/>
      <c r="F39" s="41">
        <v>-7</v>
      </c>
      <c r="G39" s="41">
        <v>-8</v>
      </c>
      <c r="H39" s="41">
        <v>-9</v>
      </c>
      <c r="I39" s="41"/>
      <c r="J39" s="41"/>
      <c r="K39" s="42">
        <f>IF(ISBLANK(F39),"",COUNTIF(F39:J39,"&gt;=0"))</f>
        <v>0</v>
      </c>
      <c r="L39" s="43">
        <f>IF(ISBLANK(F39),"",(IF(LEFT(F39,1)="-",1,0)+IF(LEFT(G39,1)="-",1,0)+IF(LEFT(H39,1)="-",1,0)+IF(LEFT(I39,1)="-",1,0)+IF(LEFT(J39,1)="-",1,0)))</f>
        <v>3</v>
      </c>
      <c r="M39" s="44">
        <f aca="true" t="shared" si="1" ref="M39:N43">IF(K39=3,1,"")</f>
      </c>
      <c r="N39" s="44">
        <f t="shared" si="1"/>
        <v>1</v>
      </c>
    </row>
    <row r="40" spans="2:14" ht="15">
      <c r="B40" s="38" t="s">
        <v>31</v>
      </c>
      <c r="C40" s="39" t="str">
        <f>IF(C35&gt;"",C35,"")</f>
        <v>Oiva Kiviluoto</v>
      </c>
      <c r="D40" s="39" t="str">
        <f>IF(G35&gt;"",G35,"")</f>
        <v>-</v>
      </c>
      <c r="E40" s="40"/>
      <c r="F40" s="41">
        <v>0</v>
      </c>
      <c r="G40" s="41">
        <v>0</v>
      </c>
      <c r="H40" s="41">
        <v>0</v>
      </c>
      <c r="I40" s="41"/>
      <c r="J40" s="41"/>
      <c r="K40" s="42">
        <f>IF(ISBLANK(F40),"",COUNTIF(F40:J40,"&gt;=0"))</f>
        <v>3</v>
      </c>
      <c r="L40" s="43">
        <f>IF(ISBLANK(F40),"",(IF(LEFT(F40,1)="-",1,0)+IF(LEFT(G40,1)="-",1,0)+IF(LEFT(H40,1)="-",1,0)+IF(LEFT(I40,1)="-",1,0)+IF(LEFT(J40,1)="-",1,0)))</f>
        <v>0</v>
      </c>
      <c r="M40" s="44">
        <f t="shared" si="1"/>
        <v>1</v>
      </c>
      <c r="N40" s="44">
        <f t="shared" si="1"/>
      </c>
    </row>
    <row r="41" spans="2:14" ht="15">
      <c r="B41" s="38" t="s">
        <v>32</v>
      </c>
      <c r="C41" s="39" t="str">
        <f>IF(C36&gt;"",C36,"")</f>
        <v>Leevi Valtola</v>
      </c>
      <c r="D41" s="39" t="str">
        <f>IF(G36&gt;"",G36,"")</f>
        <v>Dennis Trofimov</v>
      </c>
      <c r="E41" s="40"/>
      <c r="F41" s="41">
        <v>-4</v>
      </c>
      <c r="G41" s="41">
        <v>8</v>
      </c>
      <c r="H41" s="41">
        <v>-5</v>
      </c>
      <c r="I41" s="41">
        <v>-8</v>
      </c>
      <c r="J41" s="41"/>
      <c r="K41" s="42">
        <f>IF(ISBLANK(F41),"",COUNTIF(F41:J41,"&gt;=0"))</f>
        <v>1</v>
      </c>
      <c r="L41" s="43">
        <f>IF(ISBLANK(F41),"",(IF(LEFT(F41,1)="-",1,0)+IF(LEFT(G41,1)="-",1,0)+IF(LEFT(H41,1)="-",1,0)+IF(LEFT(I41,1)="-",1,0)+IF(LEFT(J41,1)="-",1,0)))</f>
        <v>3</v>
      </c>
      <c r="M41" s="44">
        <f t="shared" si="1"/>
      </c>
      <c r="N41" s="44">
        <f t="shared" si="1"/>
        <v>1</v>
      </c>
    </row>
    <row r="42" spans="2:14" ht="15">
      <c r="B42" s="38" t="s">
        <v>33</v>
      </c>
      <c r="C42" s="39" t="str">
        <f>IF(C34&gt;"",C34,"")</f>
        <v>Lenni Valtola</v>
      </c>
      <c r="D42" s="39" t="str">
        <f>IF(G35&gt;"",G35,"")</f>
        <v>-</v>
      </c>
      <c r="E42" s="40"/>
      <c r="F42" s="41">
        <v>0</v>
      </c>
      <c r="G42" s="41">
        <v>0</v>
      </c>
      <c r="H42" s="41">
        <v>0</v>
      </c>
      <c r="I42" s="41"/>
      <c r="J42" s="41"/>
      <c r="K42" s="42">
        <f>IF(ISBLANK(F42),"",COUNTIF(F42:J42,"&gt;=0"))</f>
        <v>3</v>
      </c>
      <c r="L42" s="43">
        <f>IF(ISBLANK(F42),"",(IF(LEFT(F42,1)="-",1,0)+IF(LEFT(G42,1)="-",1,0)+IF(LEFT(H42,1)="-",1,0)+IF(LEFT(I42,1)="-",1,0)+IF(LEFT(J42,1)="-",1,0)))</f>
        <v>0</v>
      </c>
      <c r="M42" s="44">
        <f t="shared" si="1"/>
        <v>1</v>
      </c>
      <c r="N42" s="44">
        <f t="shared" si="1"/>
      </c>
    </row>
    <row r="43" spans="2:14" ht="15">
      <c r="B43" s="38" t="s">
        <v>34</v>
      </c>
      <c r="C43" s="39" t="str">
        <f>IF(C35&gt;"",C35,"")</f>
        <v>Oiva Kiviluoto</v>
      </c>
      <c r="D43" s="39" t="str">
        <f>IF(G34&gt;"",G34,"")</f>
        <v>Iiro Hyttinen</v>
      </c>
      <c r="E43" s="40"/>
      <c r="F43" s="41">
        <v>-6</v>
      </c>
      <c r="G43" s="41">
        <v>8</v>
      </c>
      <c r="H43" s="41">
        <v>-6</v>
      </c>
      <c r="I43" s="41">
        <v>9</v>
      </c>
      <c r="J43" s="41">
        <v>9</v>
      </c>
      <c r="K43" s="42">
        <f>IF(ISBLANK(F43),"",COUNTIF(F43:J43,"&gt;=0"))</f>
        <v>3</v>
      </c>
      <c r="L43" s="43">
        <f>IF(ISBLANK(F43),"",(IF(LEFT(F43,1)="-",1,0)+IF(LEFT(G43,1)="-",1,0)+IF(LEFT(H43,1)="-",1,0)+IF(LEFT(I43,1)="-",1,0)+IF(LEFT(J43,1)="-",1,0)))</f>
        <v>2</v>
      </c>
      <c r="M43" s="44">
        <f t="shared" si="1"/>
        <v>1</v>
      </c>
      <c r="N43" s="44">
        <f t="shared" si="1"/>
      </c>
    </row>
    <row r="44" spans="2:14" ht="15.75">
      <c r="B44" s="30"/>
      <c r="C44" s="7"/>
      <c r="D44" s="7"/>
      <c r="E44" s="7"/>
      <c r="F44" s="7"/>
      <c r="G44" s="7"/>
      <c r="H44" s="7"/>
      <c r="I44" s="168" t="s">
        <v>35</v>
      </c>
      <c r="J44" s="168"/>
      <c r="K44" s="45">
        <f>SUM(K39:K43)</f>
        <v>10</v>
      </c>
      <c r="L44" s="45">
        <f>SUM(L39:L43)</f>
        <v>8</v>
      </c>
      <c r="M44" s="45">
        <f>SUM(M39:M43)</f>
        <v>3</v>
      </c>
      <c r="N44" s="45">
        <f>SUM(N39:N43)</f>
        <v>2</v>
      </c>
    </row>
    <row r="45" spans="2:14" ht="15.75">
      <c r="B45" s="46" t="s">
        <v>36</v>
      </c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47"/>
    </row>
    <row r="46" spans="2:14" ht="15.75">
      <c r="B46" s="48" t="s">
        <v>37</v>
      </c>
      <c r="C46" s="49"/>
      <c r="D46" s="49" t="s">
        <v>38</v>
      </c>
      <c r="E46" s="50"/>
      <c r="F46" s="49"/>
      <c r="G46" s="49" t="s">
        <v>39</v>
      </c>
      <c r="H46" s="50"/>
      <c r="I46" s="49"/>
      <c r="J46" s="51" t="s">
        <v>40</v>
      </c>
      <c r="K46" s="12"/>
      <c r="L46" s="7"/>
      <c r="M46" s="7"/>
      <c r="N46" s="47"/>
    </row>
    <row r="47" spans="2:14" ht="18">
      <c r="B47" s="30"/>
      <c r="C47" s="7"/>
      <c r="D47" s="7"/>
      <c r="E47" s="7"/>
      <c r="F47" s="7"/>
      <c r="G47" s="7"/>
      <c r="H47" s="7"/>
      <c r="I47" s="7"/>
      <c r="J47" s="169" t="str">
        <f>IF(M44=3,C33,IF(N44=3,G33,""))</f>
        <v>PT Jyväskylä 2</v>
      </c>
      <c r="K47" s="169"/>
      <c r="L47" s="169"/>
      <c r="M47" s="169"/>
      <c r="N47" s="169"/>
    </row>
    <row r="48" spans="2:14" ht="18">
      <c r="B48" s="52"/>
      <c r="C48" s="53"/>
      <c r="D48" s="53"/>
      <c r="E48" s="53"/>
      <c r="F48" s="53"/>
      <c r="G48" s="53"/>
      <c r="H48" s="53"/>
      <c r="I48" s="53"/>
      <c r="J48" s="54"/>
      <c r="K48" s="54"/>
      <c r="L48" s="54"/>
      <c r="M48" s="54"/>
      <c r="N48" s="55"/>
    </row>
    <row r="49" ht="15">
      <c r="B49" s="37" t="s">
        <v>41</v>
      </c>
    </row>
    <row r="50" ht="15">
      <c r="B50" t="s">
        <v>42</v>
      </c>
    </row>
    <row r="51" ht="15">
      <c r="B51" t="s">
        <v>43</v>
      </c>
    </row>
    <row r="53" spans="2:14" ht="15.75">
      <c r="B53" s="1"/>
      <c r="C53" s="2"/>
      <c r="D53" s="3"/>
      <c r="E53" s="3"/>
      <c r="F53" s="152" t="s">
        <v>0</v>
      </c>
      <c r="G53" s="152"/>
      <c r="H53" s="153" t="s">
        <v>1</v>
      </c>
      <c r="I53" s="153"/>
      <c r="J53" s="153"/>
      <c r="K53" s="153"/>
      <c r="L53" s="153"/>
      <c r="M53" s="153"/>
      <c r="N53" s="153"/>
    </row>
    <row r="54" spans="2:14" ht="15.75">
      <c r="B54" s="4"/>
      <c r="C54" s="5" t="s">
        <v>2</v>
      </c>
      <c r="D54" s="6"/>
      <c r="E54" s="7"/>
      <c r="F54" s="154" t="s">
        <v>3</v>
      </c>
      <c r="G54" s="154"/>
      <c r="H54" s="155" t="s">
        <v>4</v>
      </c>
      <c r="I54" s="155"/>
      <c r="J54" s="155"/>
      <c r="K54" s="155"/>
      <c r="L54" s="155"/>
      <c r="M54" s="155"/>
      <c r="N54" s="155"/>
    </row>
    <row r="55" spans="2:14" ht="15.75">
      <c r="B55" s="8"/>
      <c r="C55" s="9"/>
      <c r="D55" s="7"/>
      <c r="E55" s="7"/>
      <c r="F55" s="156" t="s">
        <v>5</v>
      </c>
      <c r="G55" s="156"/>
      <c r="H55" s="157" t="s">
        <v>6</v>
      </c>
      <c r="I55" s="157"/>
      <c r="J55" s="157"/>
      <c r="K55" s="157"/>
      <c r="L55" s="157"/>
      <c r="M55" s="157"/>
      <c r="N55" s="157"/>
    </row>
    <row r="56" spans="2:14" ht="20.25">
      <c r="B56" s="10"/>
      <c r="C56" s="11" t="s">
        <v>7</v>
      </c>
      <c r="D56" s="12"/>
      <c r="E56" s="7"/>
      <c r="F56" s="158" t="s">
        <v>8</v>
      </c>
      <c r="G56" s="158"/>
      <c r="H56" s="159">
        <v>45367</v>
      </c>
      <c r="I56" s="159"/>
      <c r="J56" s="159"/>
      <c r="K56" s="13" t="s">
        <v>9</v>
      </c>
      <c r="L56" s="160"/>
      <c r="M56" s="160"/>
      <c r="N56" s="160"/>
    </row>
    <row r="57" spans="2:14" ht="15.75">
      <c r="B57" s="14"/>
      <c r="C57" s="15"/>
      <c r="D57" s="7"/>
      <c r="E57" s="7"/>
      <c r="F57" s="16"/>
      <c r="G57" s="15"/>
      <c r="H57" s="15"/>
      <c r="I57" s="17"/>
      <c r="J57" s="18"/>
      <c r="K57" s="19"/>
      <c r="L57" s="19"/>
      <c r="M57" s="19"/>
      <c r="N57" s="20"/>
    </row>
    <row r="58" spans="2:14" ht="15.75">
      <c r="B58" s="21" t="s">
        <v>10</v>
      </c>
      <c r="C58" s="161" t="s">
        <v>45</v>
      </c>
      <c r="D58" s="161"/>
      <c r="E58" s="22"/>
      <c r="F58" s="23" t="s">
        <v>12</v>
      </c>
      <c r="G58" s="162" t="s">
        <v>53</v>
      </c>
      <c r="H58" s="162"/>
      <c r="I58" s="162"/>
      <c r="J58" s="162"/>
      <c r="K58" s="162"/>
      <c r="L58" s="162"/>
      <c r="M58" s="162"/>
      <c r="N58" s="162"/>
    </row>
    <row r="59" spans="2:14" ht="15">
      <c r="B59" s="24" t="s">
        <v>14</v>
      </c>
      <c r="C59" s="163" t="s">
        <v>47</v>
      </c>
      <c r="D59" s="163"/>
      <c r="E59" s="25"/>
      <c r="F59" s="26" t="s">
        <v>16</v>
      </c>
      <c r="G59" s="164" t="s">
        <v>66</v>
      </c>
      <c r="H59" s="164"/>
      <c r="I59" s="164"/>
      <c r="J59" s="164"/>
      <c r="K59" s="164"/>
      <c r="L59" s="164"/>
      <c r="M59" s="164"/>
      <c r="N59" s="164"/>
    </row>
    <row r="60" spans="2:14" ht="15">
      <c r="B60" s="27" t="s">
        <v>18</v>
      </c>
      <c r="C60" s="165" t="s">
        <v>49</v>
      </c>
      <c r="D60" s="165"/>
      <c r="E60" s="25"/>
      <c r="F60" s="28" t="s">
        <v>20</v>
      </c>
      <c r="G60" s="166" t="s">
        <v>21</v>
      </c>
      <c r="H60" s="166"/>
      <c r="I60" s="166"/>
      <c r="J60" s="166"/>
      <c r="K60" s="166"/>
      <c r="L60" s="166"/>
      <c r="M60" s="166"/>
      <c r="N60" s="166"/>
    </row>
    <row r="61" spans="2:14" ht="15">
      <c r="B61" s="27" t="s">
        <v>22</v>
      </c>
      <c r="C61" s="165" t="s">
        <v>51</v>
      </c>
      <c r="D61" s="165"/>
      <c r="E61" s="25"/>
      <c r="F61" s="29" t="s">
        <v>24</v>
      </c>
      <c r="G61" s="166" t="s">
        <v>55</v>
      </c>
      <c r="H61" s="166"/>
      <c r="I61" s="166"/>
      <c r="J61" s="166"/>
      <c r="K61" s="166"/>
      <c r="L61" s="166"/>
      <c r="M61" s="166"/>
      <c r="N61" s="166"/>
    </row>
    <row r="62" spans="2:14" ht="15.75">
      <c r="B62" s="30"/>
      <c r="C62" s="7"/>
      <c r="D62" s="7"/>
      <c r="E62" s="7"/>
      <c r="F62" s="16"/>
      <c r="G62" s="31"/>
      <c r="H62" s="31"/>
      <c r="I62" s="31"/>
      <c r="J62" s="7"/>
      <c r="K62" s="7"/>
      <c r="L62" s="7"/>
      <c r="M62" s="32"/>
      <c r="N62" s="33"/>
    </row>
    <row r="63" spans="2:15" ht="15.75">
      <c r="B63" s="34" t="s">
        <v>26</v>
      </c>
      <c r="C63" s="7"/>
      <c r="D63" s="7"/>
      <c r="E63" s="7"/>
      <c r="F63" s="35">
        <v>1</v>
      </c>
      <c r="G63" s="35">
        <v>2</v>
      </c>
      <c r="H63" s="35">
        <v>3</v>
      </c>
      <c r="I63" s="35">
        <v>4</v>
      </c>
      <c r="J63" s="35">
        <v>5</v>
      </c>
      <c r="K63" s="167" t="s">
        <v>27</v>
      </c>
      <c r="L63" s="167"/>
      <c r="M63" s="35" t="s">
        <v>28</v>
      </c>
      <c r="N63" s="36" t="s">
        <v>29</v>
      </c>
      <c r="O63" s="37"/>
    </row>
    <row r="64" spans="2:14" ht="15">
      <c r="B64" s="38" t="s">
        <v>30</v>
      </c>
      <c r="C64" s="39" t="str">
        <f>IF(C59&gt;"",C59,"")</f>
        <v>Luca Solapuro</v>
      </c>
      <c r="D64" s="39" t="str">
        <f>IF(G59&gt;"",G59,"")</f>
        <v>Akseli Julkunen</v>
      </c>
      <c r="E64" s="40"/>
      <c r="F64" s="41">
        <v>-5</v>
      </c>
      <c r="G64" s="41">
        <v>-9</v>
      </c>
      <c r="H64" s="41">
        <v>-6</v>
      </c>
      <c r="I64" s="41"/>
      <c r="J64" s="41"/>
      <c r="K64" s="42">
        <f>IF(ISBLANK(F64),"",COUNTIF(F64:J64,"&gt;=0"))</f>
        <v>0</v>
      </c>
      <c r="L64" s="43">
        <f>IF(ISBLANK(F64),"",(IF(LEFT(F64,1)="-",1,0)+IF(LEFT(G64,1)="-",1,0)+IF(LEFT(H64,1)="-",1,0)+IF(LEFT(I64,1)="-",1,0)+IF(LEFT(J64,1)="-",1,0)))</f>
        <v>3</v>
      </c>
      <c r="M64" s="44">
        <f aca="true" t="shared" si="2" ref="M64:N68">IF(K64=3,1,"")</f>
      </c>
      <c r="N64" s="44">
        <f t="shared" si="2"/>
        <v>1</v>
      </c>
    </row>
    <row r="65" spans="2:14" ht="15">
      <c r="B65" s="38" t="s">
        <v>31</v>
      </c>
      <c r="C65" s="39" t="str">
        <f>IF(C60&gt;"",C60,"")</f>
        <v>Linus Lundström</v>
      </c>
      <c r="D65" s="39" t="str">
        <f>IF(G60&gt;"",G60,"")</f>
        <v>-</v>
      </c>
      <c r="E65" s="40"/>
      <c r="F65" s="41">
        <v>0</v>
      </c>
      <c r="G65" s="41">
        <v>0</v>
      </c>
      <c r="H65" s="41">
        <v>0</v>
      </c>
      <c r="I65" s="41"/>
      <c r="J65" s="41"/>
      <c r="K65" s="42">
        <f>IF(ISBLANK(F65),"",COUNTIF(F65:J65,"&gt;=0"))</f>
        <v>3</v>
      </c>
      <c r="L65" s="43">
        <f>IF(ISBLANK(F65),"",(IF(LEFT(F65,1)="-",1,0)+IF(LEFT(G65,1)="-",1,0)+IF(LEFT(H65,1)="-",1,0)+IF(LEFT(I65,1)="-",1,0)+IF(LEFT(J65,1)="-",1,0)))</f>
        <v>0</v>
      </c>
      <c r="M65" s="44">
        <f t="shared" si="2"/>
        <v>1</v>
      </c>
      <c r="N65" s="44">
        <f t="shared" si="2"/>
      </c>
    </row>
    <row r="66" spans="2:14" ht="15">
      <c r="B66" s="38" t="s">
        <v>32</v>
      </c>
      <c r="C66" s="39" t="str">
        <f>IF(C61&gt;"",C61,"")</f>
        <v>Upi Valkeapää</v>
      </c>
      <c r="D66" s="39" t="str">
        <f>IF(G61&gt;"",G61,"")</f>
        <v>Leevi Kauppinen</v>
      </c>
      <c r="E66" s="40"/>
      <c r="F66" s="41">
        <v>-12</v>
      </c>
      <c r="G66" s="41">
        <v>-10</v>
      </c>
      <c r="H66" s="41">
        <v>8</v>
      </c>
      <c r="I66" s="41">
        <v>7</v>
      </c>
      <c r="J66" s="41">
        <v>10</v>
      </c>
      <c r="K66" s="42">
        <f>IF(ISBLANK(F66),"",COUNTIF(F66:J66,"&gt;=0"))</f>
        <v>3</v>
      </c>
      <c r="L66" s="43">
        <f>IF(ISBLANK(F66),"",(IF(LEFT(F66,1)="-",1,0)+IF(LEFT(G66,1)="-",1,0)+IF(LEFT(H66,1)="-",1,0)+IF(LEFT(I66,1)="-",1,0)+IF(LEFT(J66,1)="-",1,0)))</f>
        <v>2</v>
      </c>
      <c r="M66" s="44">
        <f t="shared" si="2"/>
        <v>1</v>
      </c>
      <c r="N66" s="44">
        <f t="shared" si="2"/>
      </c>
    </row>
    <row r="67" spans="2:14" ht="15">
      <c r="B67" s="38" t="s">
        <v>33</v>
      </c>
      <c r="C67" s="39" t="str">
        <f>IF(C59&gt;"",C59,"")</f>
        <v>Luca Solapuro</v>
      </c>
      <c r="D67" s="39" t="str">
        <f>IF(G60&gt;"",G60,"")</f>
        <v>-</v>
      </c>
      <c r="E67" s="40"/>
      <c r="F67" s="41">
        <v>0</v>
      </c>
      <c r="G67" s="41">
        <v>0</v>
      </c>
      <c r="H67" s="41">
        <v>0</v>
      </c>
      <c r="I67" s="41"/>
      <c r="J67" s="41"/>
      <c r="K67" s="42">
        <f>IF(ISBLANK(F67),"",COUNTIF(F67:J67,"&gt;=0"))</f>
        <v>3</v>
      </c>
      <c r="L67" s="43">
        <f>IF(ISBLANK(F67),"",(IF(LEFT(F67,1)="-",1,0)+IF(LEFT(G67,1)="-",1,0)+IF(LEFT(H67,1)="-",1,0)+IF(LEFT(I67,1)="-",1,0)+IF(LEFT(J67,1)="-",1,0)))</f>
        <v>0</v>
      </c>
      <c r="M67" s="44">
        <f t="shared" si="2"/>
        <v>1</v>
      </c>
      <c r="N67" s="44">
        <f t="shared" si="2"/>
      </c>
    </row>
    <row r="68" spans="2:14" ht="15">
      <c r="B68" s="38" t="s">
        <v>34</v>
      </c>
      <c r="C68" s="39" t="str">
        <f>IF(C60&gt;"",C60,"")</f>
        <v>Linus Lundström</v>
      </c>
      <c r="D68" s="39" t="str">
        <f>IF(G59&gt;"",G59,"")</f>
        <v>Akseli Julkunen</v>
      </c>
      <c r="E68" s="40"/>
      <c r="F68" s="41"/>
      <c r="G68" s="41"/>
      <c r="H68" s="41"/>
      <c r="I68" s="41"/>
      <c r="J68" s="41"/>
      <c r="K68" s="42">
        <f>IF(ISBLANK(F68),"",COUNTIF(F68:J68,"&gt;=0"))</f>
      </c>
      <c r="L68" s="43">
        <f>IF(ISBLANK(F68),"",(IF(LEFT(F68,1)="-",1,0)+IF(LEFT(G68,1)="-",1,0)+IF(LEFT(H68,1)="-",1,0)+IF(LEFT(I68,1)="-",1,0)+IF(LEFT(J68,1)="-",1,0)))</f>
      </c>
      <c r="M68" s="44">
        <f t="shared" si="2"/>
      </c>
      <c r="N68" s="44">
        <f t="shared" si="2"/>
      </c>
    </row>
    <row r="69" spans="2:14" ht="15.75">
      <c r="B69" s="30"/>
      <c r="C69" s="7"/>
      <c r="D69" s="7"/>
      <c r="E69" s="7"/>
      <c r="F69" s="7"/>
      <c r="G69" s="7"/>
      <c r="H69" s="7"/>
      <c r="I69" s="168" t="s">
        <v>35</v>
      </c>
      <c r="J69" s="168"/>
      <c r="K69" s="45">
        <f>SUM(K64:K68)</f>
        <v>9</v>
      </c>
      <c r="L69" s="45">
        <f>SUM(L64:L68)</f>
        <v>5</v>
      </c>
      <c r="M69" s="45">
        <f>SUM(M64:M68)</f>
        <v>3</v>
      </c>
      <c r="N69" s="45">
        <f>SUM(N64:N68)</f>
        <v>1</v>
      </c>
    </row>
    <row r="70" spans="2:14" ht="15.75">
      <c r="B70" s="46" t="s">
        <v>36</v>
      </c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47"/>
    </row>
    <row r="71" spans="2:14" ht="15.75">
      <c r="B71" s="48" t="s">
        <v>37</v>
      </c>
      <c r="C71" s="49"/>
      <c r="D71" s="49" t="s">
        <v>38</v>
      </c>
      <c r="E71" s="50"/>
      <c r="F71" s="49"/>
      <c r="G71" s="49" t="s">
        <v>39</v>
      </c>
      <c r="H71" s="50"/>
      <c r="I71" s="49"/>
      <c r="J71" s="51" t="s">
        <v>40</v>
      </c>
      <c r="K71" s="12"/>
      <c r="L71" s="7"/>
      <c r="M71" s="7"/>
      <c r="N71" s="47"/>
    </row>
    <row r="72" spans="2:14" ht="18">
      <c r="B72" s="30"/>
      <c r="C72" s="7"/>
      <c r="D72" s="7"/>
      <c r="E72" s="7"/>
      <c r="F72" s="7"/>
      <c r="G72" s="7"/>
      <c r="H72" s="7"/>
      <c r="I72" s="7"/>
      <c r="J72" s="169" t="str">
        <f>IF(M69=3,C58,IF(N69=3,G58,""))</f>
        <v>MBF</v>
      </c>
      <c r="K72" s="169"/>
      <c r="L72" s="169"/>
      <c r="M72" s="169"/>
      <c r="N72" s="169"/>
    </row>
    <row r="73" spans="2:14" ht="18">
      <c r="B73" s="52"/>
      <c r="C73" s="53"/>
      <c r="D73" s="53"/>
      <c r="E73" s="53"/>
      <c r="F73" s="53"/>
      <c r="G73" s="53"/>
      <c r="H73" s="53"/>
      <c r="I73" s="53"/>
      <c r="J73" s="54"/>
      <c r="K73" s="54"/>
      <c r="L73" s="54"/>
      <c r="M73" s="54"/>
      <c r="N73" s="55"/>
    </row>
    <row r="74" ht="15">
      <c r="B74" s="37" t="s">
        <v>41</v>
      </c>
    </row>
    <row r="75" ht="15">
      <c r="B75" t="s">
        <v>42</v>
      </c>
    </row>
    <row r="76" ht="15">
      <c r="B76" t="s">
        <v>43</v>
      </c>
    </row>
  </sheetData>
  <sheetProtection selectLockedCells="1" selectUnlockedCells="1"/>
  <mergeCells count="60">
    <mergeCell ref="J72:N72"/>
    <mergeCell ref="C60:D60"/>
    <mergeCell ref="G60:N60"/>
    <mergeCell ref="C61:D61"/>
    <mergeCell ref="G61:N61"/>
    <mergeCell ref="K63:L63"/>
    <mergeCell ref="I69:J69"/>
    <mergeCell ref="F56:G56"/>
    <mergeCell ref="H56:J56"/>
    <mergeCell ref="L56:N56"/>
    <mergeCell ref="C58:D58"/>
    <mergeCell ref="G58:N58"/>
    <mergeCell ref="C59:D59"/>
    <mergeCell ref="G59:N59"/>
    <mergeCell ref="J47:N47"/>
    <mergeCell ref="F53:G53"/>
    <mergeCell ref="H53:N53"/>
    <mergeCell ref="F54:G54"/>
    <mergeCell ref="H54:N54"/>
    <mergeCell ref="F55:G55"/>
    <mergeCell ref="H55:N55"/>
    <mergeCell ref="C35:D35"/>
    <mergeCell ref="G35:N35"/>
    <mergeCell ref="C36:D36"/>
    <mergeCell ref="G36:N36"/>
    <mergeCell ref="K38:L38"/>
    <mergeCell ref="I44:J44"/>
    <mergeCell ref="F31:G31"/>
    <mergeCell ref="H31:J31"/>
    <mergeCell ref="L31:N31"/>
    <mergeCell ref="C33:D33"/>
    <mergeCell ref="G33:N33"/>
    <mergeCell ref="C34:D34"/>
    <mergeCell ref="G34:N34"/>
    <mergeCell ref="J22:N22"/>
    <mergeCell ref="F28:G28"/>
    <mergeCell ref="H28:N28"/>
    <mergeCell ref="F29:G29"/>
    <mergeCell ref="H29:N29"/>
    <mergeCell ref="F30:G30"/>
    <mergeCell ref="H30:N30"/>
    <mergeCell ref="C10:D10"/>
    <mergeCell ref="G10:N10"/>
    <mergeCell ref="C11:D11"/>
    <mergeCell ref="G11:N11"/>
    <mergeCell ref="K13:L13"/>
    <mergeCell ref="I19:J19"/>
    <mergeCell ref="F6:G6"/>
    <mergeCell ref="H6:J6"/>
    <mergeCell ref="L6:N6"/>
    <mergeCell ref="C8:D8"/>
    <mergeCell ref="G8:N8"/>
    <mergeCell ref="C9:D9"/>
    <mergeCell ref="G9:N9"/>
    <mergeCell ref="F3:G3"/>
    <mergeCell ref="H3:N3"/>
    <mergeCell ref="F4:G4"/>
    <mergeCell ref="H4:N4"/>
    <mergeCell ref="F5:G5"/>
    <mergeCell ref="H5:N5"/>
  </mergeCells>
  <printOptions/>
  <pageMargins left="0.26180555555555557" right="0.16805555555555557" top="1.0527777777777778" bottom="1.0527777777777778" header="0.7875" footer="0.7875"/>
  <pageSetup horizontalDpi="300" verticalDpi="300" orientation="landscape" paperSize="9"/>
  <headerFooter alignWithMargins="0">
    <oddHeader>&amp;C&amp;"Times New Roman,Normaali"&amp;12&amp;A</oddHeader>
    <oddFooter>&amp;C&amp;"Times New Roman,Normaali"&amp;12Sivu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V3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140625" style="56" customWidth="1"/>
    <col min="2" max="2" width="9.00390625" style="56" customWidth="1"/>
    <col min="3" max="4" width="15.00390625" style="56" customWidth="1"/>
    <col min="5" max="5" width="7.140625" style="56" customWidth="1"/>
    <col min="6" max="6" width="7.00390625" style="56" customWidth="1"/>
    <col min="7" max="7" width="7.57421875" style="56" customWidth="1"/>
    <col min="8" max="8" width="7.00390625" style="56" customWidth="1"/>
    <col min="9" max="9" width="9.140625" style="56" customWidth="1"/>
    <col min="10" max="10" width="8.57421875" style="56" customWidth="1"/>
    <col min="11" max="15" width="9.140625" style="56" customWidth="1"/>
    <col min="16" max="16" width="15.8515625" style="56" customWidth="1"/>
    <col min="17" max="17" width="9.140625" style="56" customWidth="1"/>
    <col min="18" max="18" width="13.8515625" style="56" customWidth="1"/>
    <col min="19" max="16384" width="9.140625" style="56" customWidth="1"/>
  </cols>
  <sheetData>
    <row r="2" spans="1:256" ht="18" customHeight="1">
      <c r="A2" s="57"/>
      <c r="B2" s="58" t="s">
        <v>80</v>
      </c>
      <c r="C2" s="59"/>
      <c r="D2" s="59"/>
      <c r="E2" s="60"/>
      <c r="F2" s="61"/>
      <c r="G2" s="62"/>
      <c r="H2" s="62"/>
      <c r="I2" s="63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5" customHeight="1">
      <c r="A3" s="57"/>
      <c r="B3" s="64" t="s">
        <v>6</v>
      </c>
      <c r="C3" s="65"/>
      <c r="D3" s="65"/>
      <c r="E3" s="66"/>
      <c r="F3" s="61"/>
      <c r="G3" s="62"/>
      <c r="H3" s="62"/>
      <c r="I3" s="6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5" customHeight="1">
      <c r="A4" s="57"/>
      <c r="B4" s="67" t="s">
        <v>81</v>
      </c>
      <c r="C4" s="68"/>
      <c r="D4" s="68"/>
      <c r="E4" s="69"/>
      <c r="F4" s="61"/>
      <c r="G4" s="62"/>
      <c r="H4" s="62"/>
      <c r="I4" s="63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10" ht="15" customHeight="1">
      <c r="A5" s="70"/>
      <c r="B5" s="71"/>
      <c r="C5" s="71"/>
      <c r="D5" s="71"/>
      <c r="E5" s="71"/>
      <c r="F5" s="70"/>
      <c r="G5" s="70"/>
      <c r="H5" s="70"/>
      <c r="I5" s="72"/>
      <c r="J5" s="72"/>
    </row>
    <row r="6" spans="1:10" ht="14.25" customHeight="1">
      <c r="A6" s="73"/>
      <c r="B6" s="73" t="s">
        <v>82</v>
      </c>
      <c r="C6" s="73" t="s">
        <v>83</v>
      </c>
      <c r="D6" s="73" t="s">
        <v>84</v>
      </c>
      <c r="E6" s="73" t="s">
        <v>85</v>
      </c>
      <c r="F6" s="73" t="s">
        <v>27</v>
      </c>
      <c r="G6" s="73" t="s">
        <v>86</v>
      </c>
      <c r="H6" s="73" t="s">
        <v>87</v>
      </c>
      <c r="I6" s="74"/>
      <c r="J6" s="75"/>
    </row>
    <row r="7" spans="1:10" ht="14.25" customHeight="1">
      <c r="A7" s="76">
        <v>1</v>
      </c>
      <c r="B7" s="76">
        <v>4650</v>
      </c>
      <c r="C7" s="76" t="s">
        <v>44</v>
      </c>
      <c r="D7" s="76" t="s">
        <v>44</v>
      </c>
      <c r="E7" s="76"/>
      <c r="F7" s="76"/>
      <c r="G7" s="76"/>
      <c r="H7" s="76">
        <v>1</v>
      </c>
      <c r="I7" s="74"/>
      <c r="J7" s="75"/>
    </row>
    <row r="8" spans="1:19" ht="14.25" customHeight="1">
      <c r="A8" s="76">
        <v>2</v>
      </c>
      <c r="B8" s="76">
        <v>2849</v>
      </c>
      <c r="C8" s="76" t="s">
        <v>57</v>
      </c>
      <c r="D8" s="76" t="s">
        <v>57</v>
      </c>
      <c r="E8" s="76"/>
      <c r="F8" s="76"/>
      <c r="G8" s="76"/>
      <c r="H8" s="76">
        <v>2</v>
      </c>
      <c r="I8" s="74"/>
      <c r="J8" s="75"/>
      <c r="S8"/>
    </row>
    <row r="9" spans="1:19" ht="14.25" customHeight="1">
      <c r="A9" s="76">
        <v>3</v>
      </c>
      <c r="B9" s="76">
        <v>2368</v>
      </c>
      <c r="C9" s="76" t="s">
        <v>45</v>
      </c>
      <c r="D9" s="76" t="s">
        <v>45</v>
      </c>
      <c r="E9" s="76"/>
      <c r="F9" s="76"/>
      <c r="G9" s="76"/>
      <c r="H9" s="76">
        <v>3</v>
      </c>
      <c r="I9" s="74"/>
      <c r="J9" s="75"/>
      <c r="S9"/>
    </row>
    <row r="10" spans="1:10" ht="14.25" customHeight="1">
      <c r="A10" s="76">
        <v>4</v>
      </c>
      <c r="B10" s="76">
        <v>2150</v>
      </c>
      <c r="C10" s="76" t="s">
        <v>69</v>
      </c>
      <c r="D10" s="76" t="s">
        <v>11</v>
      </c>
      <c r="E10" s="76"/>
      <c r="F10" s="76"/>
      <c r="G10" s="76"/>
      <c r="H10" s="76">
        <v>4</v>
      </c>
      <c r="I10" s="74"/>
      <c r="J10" s="75"/>
    </row>
    <row r="11" spans="1:10" ht="15" customHeight="1">
      <c r="A11" s="77"/>
      <c r="B11" s="77"/>
      <c r="C11" s="78"/>
      <c r="D11" s="78"/>
      <c r="E11" s="78"/>
      <c r="F11" s="78"/>
      <c r="G11" s="78"/>
      <c r="H11" s="78"/>
      <c r="I11" s="79"/>
      <c r="J11" s="79"/>
    </row>
    <row r="12" spans="1:10" ht="14.25" customHeight="1">
      <c r="A12" s="75"/>
      <c r="B12" s="80"/>
      <c r="C12" s="73"/>
      <c r="D12" s="73" t="s">
        <v>88</v>
      </c>
      <c r="E12" s="73" t="s">
        <v>89</v>
      </c>
      <c r="F12" s="73" t="s">
        <v>90</v>
      </c>
      <c r="G12" s="73" t="s">
        <v>91</v>
      </c>
      <c r="H12" s="73" t="s">
        <v>92</v>
      </c>
      <c r="I12" s="73" t="s">
        <v>93</v>
      </c>
      <c r="J12" s="73" t="s">
        <v>39</v>
      </c>
    </row>
    <row r="13" spans="1:10" ht="14.25" customHeight="1">
      <c r="A13" s="75"/>
      <c r="B13" s="80"/>
      <c r="C13" s="73" t="s">
        <v>94</v>
      </c>
      <c r="D13" s="73"/>
      <c r="E13" s="73"/>
      <c r="F13" s="73"/>
      <c r="G13" s="73"/>
      <c r="H13" s="73"/>
      <c r="I13" s="73" t="s">
        <v>95</v>
      </c>
      <c r="J13" s="76">
        <v>4</v>
      </c>
    </row>
    <row r="14" spans="1:10" ht="14.25" customHeight="1">
      <c r="A14" s="75"/>
      <c r="B14" s="80"/>
      <c r="C14" s="73" t="s">
        <v>96</v>
      </c>
      <c r="D14" s="73"/>
      <c r="E14" s="73"/>
      <c r="F14" s="73"/>
      <c r="G14" s="73"/>
      <c r="H14" s="73"/>
      <c r="I14" s="73" t="s">
        <v>95</v>
      </c>
      <c r="J14" s="76">
        <v>3</v>
      </c>
    </row>
    <row r="15" spans="1:10" ht="14.25" customHeight="1">
      <c r="A15" s="75"/>
      <c r="B15" s="80"/>
      <c r="C15" s="73" t="s">
        <v>97</v>
      </c>
      <c r="D15" s="73"/>
      <c r="E15" s="73"/>
      <c r="F15" s="73"/>
      <c r="G15" s="73"/>
      <c r="H15" s="73"/>
      <c r="I15" s="73" t="s">
        <v>95</v>
      </c>
      <c r="J15" s="76">
        <v>2</v>
      </c>
    </row>
    <row r="16" spans="1:10" ht="14.25" customHeight="1">
      <c r="A16" s="75"/>
      <c r="B16" s="80"/>
      <c r="C16" s="73" t="s">
        <v>98</v>
      </c>
      <c r="D16" s="73"/>
      <c r="E16" s="73"/>
      <c r="F16" s="73"/>
      <c r="G16" s="73"/>
      <c r="H16" s="73"/>
      <c r="I16" s="73" t="s">
        <v>95</v>
      </c>
      <c r="J16" s="76">
        <v>4</v>
      </c>
    </row>
    <row r="17" spans="1:10" ht="14.25" customHeight="1">
      <c r="A17" s="75"/>
      <c r="B17" s="80"/>
      <c r="C17" s="73" t="s">
        <v>99</v>
      </c>
      <c r="D17" s="73"/>
      <c r="E17" s="73"/>
      <c r="F17" s="73"/>
      <c r="G17" s="73"/>
      <c r="H17" s="73"/>
      <c r="I17" s="73" t="s">
        <v>95</v>
      </c>
      <c r="J17" s="76">
        <v>3</v>
      </c>
    </row>
    <row r="18" spans="1:10" ht="14.25" customHeight="1">
      <c r="A18" s="75"/>
      <c r="B18" s="80"/>
      <c r="C18" s="73" t="s">
        <v>100</v>
      </c>
      <c r="D18" s="73"/>
      <c r="E18" s="73"/>
      <c r="F18" s="73"/>
      <c r="G18" s="73"/>
      <c r="H18" s="73"/>
      <c r="I18" s="73" t="s">
        <v>95</v>
      </c>
      <c r="J18" s="76">
        <v>1</v>
      </c>
    </row>
    <row r="19" spans="1:12" ht="15">
      <c r="A19"/>
      <c r="B19"/>
      <c r="C19"/>
      <c r="D19"/>
      <c r="E19"/>
      <c r="F19"/>
      <c r="G19"/>
      <c r="H19"/>
      <c r="I19"/>
      <c r="J19"/>
      <c r="K19"/>
      <c r="L19"/>
    </row>
    <row r="20" spans="1:10" ht="14.25">
      <c r="A20" s="73"/>
      <c r="B20" s="73" t="s">
        <v>82</v>
      </c>
      <c r="C20" s="73" t="s">
        <v>101</v>
      </c>
      <c r="D20" s="73" t="s">
        <v>84</v>
      </c>
      <c r="E20" s="73" t="s">
        <v>85</v>
      </c>
      <c r="F20" s="73" t="s">
        <v>27</v>
      </c>
      <c r="G20" s="73" t="s">
        <v>86</v>
      </c>
      <c r="H20" s="73" t="s">
        <v>87</v>
      </c>
      <c r="I20" s="74"/>
      <c r="J20" s="75"/>
    </row>
    <row r="21" spans="1:10" ht="14.25">
      <c r="A21" s="76">
        <v>1</v>
      </c>
      <c r="B21" s="76">
        <v>3889</v>
      </c>
      <c r="C21" s="76" t="s">
        <v>11</v>
      </c>
      <c r="D21" s="76" t="s">
        <v>11</v>
      </c>
      <c r="E21" s="76"/>
      <c r="F21" s="76"/>
      <c r="G21" s="76"/>
      <c r="H21" s="76">
        <v>1</v>
      </c>
      <c r="I21" s="74"/>
      <c r="J21" s="75"/>
    </row>
    <row r="22" spans="1:10" ht="14.25">
      <c r="A22" s="76">
        <v>2</v>
      </c>
      <c r="B22" s="76">
        <v>3395</v>
      </c>
      <c r="C22" s="76" t="s">
        <v>52</v>
      </c>
      <c r="D22" s="76" t="s">
        <v>52</v>
      </c>
      <c r="E22" s="76"/>
      <c r="F22" s="76"/>
      <c r="G22" s="76"/>
      <c r="H22" s="76">
        <v>2</v>
      </c>
      <c r="I22" s="74"/>
      <c r="J22" s="75"/>
    </row>
    <row r="23" spans="1:10" ht="14.25">
      <c r="A23" s="76">
        <v>3</v>
      </c>
      <c r="B23" s="76">
        <v>2189</v>
      </c>
      <c r="C23" s="76" t="s">
        <v>13</v>
      </c>
      <c r="D23" s="76" t="s">
        <v>4</v>
      </c>
      <c r="E23" s="76"/>
      <c r="F23" s="76"/>
      <c r="G23" s="76"/>
      <c r="H23" s="76">
        <v>4</v>
      </c>
      <c r="I23" s="74"/>
      <c r="J23" s="75"/>
    </row>
    <row r="24" spans="1:10" ht="14.25">
      <c r="A24" s="76">
        <v>4</v>
      </c>
      <c r="B24" s="76">
        <v>1504</v>
      </c>
      <c r="C24" s="76" t="s">
        <v>53</v>
      </c>
      <c r="D24" s="76" t="s">
        <v>44</v>
      </c>
      <c r="E24" s="76"/>
      <c r="F24" s="76"/>
      <c r="G24" s="76"/>
      <c r="H24" s="76">
        <v>3</v>
      </c>
      <c r="I24" s="74"/>
      <c r="J24" s="75"/>
    </row>
    <row r="25" spans="1:10" ht="14.25">
      <c r="A25" s="77"/>
      <c r="B25" s="77"/>
      <c r="C25" s="78"/>
      <c r="D25" s="78"/>
      <c r="E25" s="78"/>
      <c r="F25" s="78"/>
      <c r="G25" s="78"/>
      <c r="H25" s="78"/>
      <c r="I25" s="79"/>
      <c r="J25" s="79"/>
    </row>
    <row r="26" spans="1:10" ht="14.25">
      <c r="A26" s="75"/>
      <c r="B26" s="80"/>
      <c r="C26" s="73"/>
      <c r="D26" s="73" t="s">
        <v>88</v>
      </c>
      <c r="E26" s="73" t="s">
        <v>89</v>
      </c>
      <c r="F26" s="73" t="s">
        <v>90</v>
      </c>
      <c r="G26" s="73" t="s">
        <v>91</v>
      </c>
      <c r="H26" s="73" t="s">
        <v>92</v>
      </c>
      <c r="I26" s="73" t="s">
        <v>93</v>
      </c>
      <c r="J26" s="73" t="s">
        <v>39</v>
      </c>
    </row>
    <row r="27" spans="1:10" ht="14.25">
      <c r="A27" s="75"/>
      <c r="B27" s="80"/>
      <c r="C27" s="73" t="s">
        <v>94</v>
      </c>
      <c r="D27" s="73"/>
      <c r="E27" s="73"/>
      <c r="F27" s="73"/>
      <c r="G27" s="73"/>
      <c r="H27" s="73"/>
      <c r="I27" s="73" t="s">
        <v>95</v>
      </c>
      <c r="J27" s="76">
        <v>4</v>
      </c>
    </row>
    <row r="28" spans="1:10" ht="14.25">
      <c r="A28" s="75"/>
      <c r="B28" s="80"/>
      <c r="C28" s="73" t="s">
        <v>96</v>
      </c>
      <c r="D28" s="73"/>
      <c r="E28" s="73"/>
      <c r="F28" s="73"/>
      <c r="G28" s="73"/>
      <c r="H28" s="73"/>
      <c r="I28" s="73" t="s">
        <v>95</v>
      </c>
      <c r="J28" s="76">
        <v>3</v>
      </c>
    </row>
    <row r="29" spans="1:18" ht="15">
      <c r="A29" s="75"/>
      <c r="B29" s="80"/>
      <c r="C29" s="73" t="s">
        <v>97</v>
      </c>
      <c r="D29" s="73"/>
      <c r="E29" s="73"/>
      <c r="F29" s="73"/>
      <c r="G29" s="73"/>
      <c r="H29" s="73"/>
      <c r="I29" s="73" t="s">
        <v>95</v>
      </c>
      <c r="J29" s="76">
        <v>2</v>
      </c>
      <c r="O29"/>
      <c r="P29"/>
      <c r="Q29"/>
      <c r="R29"/>
    </row>
    <row r="30" spans="1:18" ht="15">
      <c r="A30" s="75"/>
      <c r="B30" s="80"/>
      <c r="C30" s="73" t="s">
        <v>98</v>
      </c>
      <c r="D30" s="73"/>
      <c r="E30" s="73"/>
      <c r="F30" s="73"/>
      <c r="G30" s="73"/>
      <c r="H30" s="73"/>
      <c r="I30" s="73" t="s">
        <v>102</v>
      </c>
      <c r="J30" s="76">
        <v>4</v>
      </c>
      <c r="O30"/>
      <c r="P30"/>
      <c r="Q30"/>
      <c r="R30"/>
    </row>
    <row r="31" spans="1:10" ht="14.25">
      <c r="A31" s="75"/>
      <c r="B31" s="80"/>
      <c r="C31" s="73" t="s">
        <v>99</v>
      </c>
      <c r="D31" s="73"/>
      <c r="E31" s="73"/>
      <c r="F31" s="73"/>
      <c r="G31" s="73"/>
      <c r="H31" s="73"/>
      <c r="I31" s="73" t="s">
        <v>95</v>
      </c>
      <c r="J31" s="76">
        <v>3</v>
      </c>
    </row>
    <row r="32" spans="1:10" ht="14.25">
      <c r="A32" s="75"/>
      <c r="B32" s="80"/>
      <c r="C32" s="73" t="s">
        <v>100</v>
      </c>
      <c r="D32" s="73"/>
      <c r="E32" s="73"/>
      <c r="F32" s="73"/>
      <c r="G32" s="73"/>
      <c r="H32" s="73"/>
      <c r="I32" s="73" t="s">
        <v>103</v>
      </c>
      <c r="J32" s="76">
        <v>1</v>
      </c>
    </row>
  </sheetData>
  <sheetProtection selectLockedCells="1" selectUnlockedCells="1"/>
  <printOptions/>
  <pageMargins left="0.26180555555555557" right="0.16805555555555557" top="1.0527777777777778" bottom="1.0527777777777778" header="0.7875" footer="0.7875"/>
  <pageSetup horizontalDpi="300" verticalDpi="300" orientation="landscape" paperSize="9"/>
  <headerFooter alignWithMargins="0">
    <oddHeader>&amp;C&amp;"Times New Roman,Normaali"&amp;12&amp;A</oddHeader>
    <oddFooter>&amp;C&amp;"Times New Roman,Normaali"&amp;12Sivu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T249"/>
  <sheetViews>
    <sheetView zoomScalePageLayoutView="0" workbookViewId="0" topLeftCell="A1">
      <selection activeCell="A1" sqref="A1"/>
    </sheetView>
  </sheetViews>
  <sheetFormatPr defaultColWidth="11.57421875" defaultRowHeight="15"/>
  <cols>
    <col min="1" max="1" width="1.57421875" style="0" customWidth="1"/>
    <col min="2" max="2" width="8.28125" style="0" customWidth="1"/>
    <col min="3" max="3" width="17.28125" style="0" customWidth="1"/>
    <col min="4" max="4" width="19.00390625" style="0" customWidth="1"/>
    <col min="5" max="5" width="5.8515625" style="0" customWidth="1"/>
    <col min="6" max="6" width="5.7109375" style="0" customWidth="1"/>
    <col min="7" max="7" width="4.8515625" style="0" customWidth="1"/>
    <col min="8" max="8" width="5.57421875" style="0" customWidth="1"/>
    <col min="9" max="9" width="5.421875" style="0" customWidth="1"/>
    <col min="10" max="10" width="5.140625" style="0" customWidth="1"/>
    <col min="11" max="14" width="3.7109375" style="0" customWidth="1"/>
    <col min="15" max="253" width="9.140625" style="0" customWidth="1"/>
  </cols>
  <sheetData>
    <row r="1" ht="6.75" customHeight="1"/>
    <row r="2" spans="1:15" ht="15">
      <c r="A2" s="81"/>
      <c r="B2" s="82"/>
      <c r="C2" s="83"/>
      <c r="D2" s="83"/>
      <c r="E2" s="83"/>
      <c r="F2" s="84"/>
      <c r="G2" s="85" t="s">
        <v>0</v>
      </c>
      <c r="H2" s="86"/>
      <c r="I2" s="170" t="s">
        <v>1</v>
      </c>
      <c r="J2" s="170"/>
      <c r="K2" s="170"/>
      <c r="L2" s="170"/>
      <c r="M2" s="170"/>
      <c r="N2" s="170"/>
      <c r="O2" s="81"/>
    </row>
    <row r="3" spans="1:15" ht="15">
      <c r="A3" s="81"/>
      <c r="B3" s="87"/>
      <c r="C3" s="11" t="s">
        <v>2</v>
      </c>
      <c r="D3" s="11"/>
      <c r="E3" s="81"/>
      <c r="F3" s="88"/>
      <c r="G3" s="85" t="s">
        <v>3</v>
      </c>
      <c r="H3" s="89"/>
      <c r="I3" s="170" t="s">
        <v>4</v>
      </c>
      <c r="J3" s="170"/>
      <c r="K3" s="170"/>
      <c r="L3" s="170"/>
      <c r="M3" s="170"/>
      <c r="N3" s="170"/>
      <c r="O3" s="81"/>
    </row>
    <row r="4" spans="1:15" ht="15.75">
      <c r="A4" s="81"/>
      <c r="B4" s="87"/>
      <c r="C4" s="90" t="s">
        <v>104</v>
      </c>
      <c r="D4" s="90"/>
      <c r="E4" s="81"/>
      <c r="F4" s="88"/>
      <c r="G4" s="85" t="s">
        <v>5</v>
      </c>
      <c r="H4" s="89"/>
      <c r="I4" s="170" t="s">
        <v>105</v>
      </c>
      <c r="J4" s="170"/>
      <c r="K4" s="170"/>
      <c r="L4" s="170"/>
      <c r="M4" s="170"/>
      <c r="N4" s="170"/>
      <c r="O4" s="81"/>
    </row>
    <row r="5" spans="1:20" ht="15.75">
      <c r="A5" s="81"/>
      <c r="B5" s="87"/>
      <c r="C5" s="81" t="s">
        <v>106</v>
      </c>
      <c r="D5" s="90"/>
      <c r="E5" s="81"/>
      <c r="F5" s="88"/>
      <c r="G5" s="85" t="s">
        <v>107</v>
      </c>
      <c r="H5" s="89"/>
      <c r="I5" s="170">
        <v>45367</v>
      </c>
      <c r="J5" s="170"/>
      <c r="K5" s="170"/>
      <c r="L5" s="170"/>
      <c r="M5" s="170"/>
      <c r="N5" s="170"/>
      <c r="O5" s="81"/>
      <c r="R5" s="91"/>
      <c r="S5" s="91"/>
      <c r="T5" s="91"/>
    </row>
    <row r="6" spans="1:20" ht="15">
      <c r="A6" s="81"/>
      <c r="B6" s="87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92"/>
      <c r="O6" s="81"/>
      <c r="R6" s="91"/>
      <c r="S6" s="91"/>
      <c r="T6" s="91"/>
    </row>
    <row r="7" spans="1:15" ht="15">
      <c r="A7" s="81"/>
      <c r="B7" s="93" t="s">
        <v>10</v>
      </c>
      <c r="C7" s="171" t="s">
        <v>4</v>
      </c>
      <c r="D7" s="171"/>
      <c r="E7" s="94"/>
      <c r="F7" s="95" t="s">
        <v>12</v>
      </c>
      <c r="G7" s="172" t="s">
        <v>13</v>
      </c>
      <c r="H7" s="172"/>
      <c r="I7" s="172"/>
      <c r="J7" s="172"/>
      <c r="K7" s="172"/>
      <c r="L7" s="172"/>
      <c r="M7" s="172"/>
      <c r="N7" s="172"/>
      <c r="O7" s="81"/>
    </row>
    <row r="8" spans="1:15" ht="15">
      <c r="A8" s="81"/>
      <c r="B8" s="96" t="s">
        <v>14</v>
      </c>
      <c r="C8" s="173" t="s">
        <v>108</v>
      </c>
      <c r="D8" s="173"/>
      <c r="E8" s="97"/>
      <c r="F8" s="98" t="s">
        <v>16</v>
      </c>
      <c r="G8" s="174" t="s">
        <v>109</v>
      </c>
      <c r="H8" s="174"/>
      <c r="I8" s="174"/>
      <c r="J8" s="174"/>
      <c r="K8" s="174"/>
      <c r="L8" s="174"/>
      <c r="M8" s="174"/>
      <c r="N8" s="174"/>
      <c r="O8" s="81"/>
    </row>
    <row r="9" spans="1:15" ht="15">
      <c r="A9" s="81"/>
      <c r="B9" s="96" t="s">
        <v>18</v>
      </c>
      <c r="C9" s="173" t="s">
        <v>110</v>
      </c>
      <c r="D9" s="173"/>
      <c r="E9" s="97"/>
      <c r="F9" s="98" t="s">
        <v>20</v>
      </c>
      <c r="G9" s="174" t="s">
        <v>111</v>
      </c>
      <c r="H9" s="174"/>
      <c r="I9" s="174"/>
      <c r="J9" s="174"/>
      <c r="K9" s="174"/>
      <c r="L9" s="174"/>
      <c r="M9" s="174"/>
      <c r="N9" s="174"/>
      <c r="O9" s="81"/>
    </row>
    <row r="10" spans="1:15" ht="15">
      <c r="A10" s="81"/>
      <c r="B10" s="175" t="s">
        <v>112</v>
      </c>
      <c r="C10" s="175"/>
      <c r="D10" s="175"/>
      <c r="E10" s="99"/>
      <c r="F10" s="176" t="s">
        <v>112</v>
      </c>
      <c r="G10" s="176"/>
      <c r="H10" s="176"/>
      <c r="I10" s="176"/>
      <c r="J10" s="176"/>
      <c r="K10" s="176"/>
      <c r="L10" s="176"/>
      <c r="M10" s="176"/>
      <c r="N10" s="176"/>
      <c r="O10" s="81"/>
    </row>
    <row r="11" spans="1:15" ht="15">
      <c r="A11" s="81"/>
      <c r="B11" s="100" t="s">
        <v>113</v>
      </c>
      <c r="C11" s="173" t="s">
        <v>108</v>
      </c>
      <c r="D11" s="173"/>
      <c r="E11" s="97"/>
      <c r="F11" s="101" t="s">
        <v>113</v>
      </c>
      <c r="G11" s="174" t="s">
        <v>109</v>
      </c>
      <c r="H11" s="174"/>
      <c r="I11" s="174"/>
      <c r="J11" s="174"/>
      <c r="K11" s="174"/>
      <c r="L11" s="174"/>
      <c r="M11" s="174"/>
      <c r="N11" s="174"/>
      <c r="O11" s="81"/>
    </row>
    <row r="12" spans="1:15" ht="15">
      <c r="A12" s="81"/>
      <c r="B12" s="102" t="s">
        <v>113</v>
      </c>
      <c r="C12" s="177" t="s">
        <v>110</v>
      </c>
      <c r="D12" s="177"/>
      <c r="E12" s="103"/>
      <c r="F12" s="104" t="s">
        <v>113</v>
      </c>
      <c r="G12" s="178" t="s">
        <v>111</v>
      </c>
      <c r="H12" s="178"/>
      <c r="I12" s="178"/>
      <c r="J12" s="178"/>
      <c r="K12" s="178"/>
      <c r="L12" s="178"/>
      <c r="M12" s="178"/>
      <c r="N12" s="178"/>
      <c r="O12" s="81"/>
    </row>
    <row r="13" spans="1:15" ht="15">
      <c r="A13" s="81"/>
      <c r="B13" s="87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92"/>
      <c r="O13" s="81"/>
    </row>
    <row r="14" spans="1:15" ht="15">
      <c r="A14" s="81"/>
      <c r="B14" s="105" t="s">
        <v>26</v>
      </c>
      <c r="C14" s="81"/>
      <c r="D14" s="81"/>
      <c r="E14" s="81"/>
      <c r="F14" s="106">
        <v>1</v>
      </c>
      <c r="G14" s="106">
        <v>2</v>
      </c>
      <c r="H14" s="106">
        <v>3</v>
      </c>
      <c r="I14" s="106">
        <v>4</v>
      </c>
      <c r="J14" s="106">
        <v>5</v>
      </c>
      <c r="K14" s="179" t="s">
        <v>27</v>
      </c>
      <c r="L14" s="179"/>
      <c r="M14" s="106" t="s">
        <v>28</v>
      </c>
      <c r="N14" s="106" t="s">
        <v>29</v>
      </c>
      <c r="O14" s="81"/>
    </row>
    <row r="15" spans="1:15" ht="15">
      <c r="A15" s="81"/>
      <c r="B15" s="107" t="s">
        <v>30</v>
      </c>
      <c r="C15" s="180" t="str">
        <f>IF(C8&gt;"",C8&amp;" - "&amp;G8,"")</f>
        <v>Jiali Lu - Arina Bril</v>
      </c>
      <c r="D15" s="180"/>
      <c r="E15" s="109"/>
      <c r="F15" s="110">
        <v>-7</v>
      </c>
      <c r="G15" s="110">
        <v>4</v>
      </c>
      <c r="H15" s="110">
        <v>9</v>
      </c>
      <c r="I15" s="110">
        <v>2</v>
      </c>
      <c r="J15" s="111"/>
      <c r="K15" s="112">
        <f>IF(ISBLANK(F15),"",COUNTIF(F15:J15,"&gt;=0"))</f>
        <v>3</v>
      </c>
      <c r="L15" s="113">
        <f>IF(ISBLANK(F15),"",IF(LEFT(F15)="-",1,0)+IF(LEFT(G15)="-",1,0)+IF(LEFT(H15)="-",1,0)+IF(LEFT(I15)="-",1,0)+IF(LEFT(J15)="-",1,0))</f>
        <v>1</v>
      </c>
      <c r="M15" s="114">
        <f aca="true" t="shared" si="0" ref="M15:N19">IF(K15=3,1,"")</f>
        <v>1</v>
      </c>
      <c r="N15" s="115">
        <f t="shared" si="0"/>
      </c>
      <c r="O15" s="81"/>
    </row>
    <row r="16" spans="1:15" ht="15">
      <c r="A16" s="81"/>
      <c r="B16" s="107" t="s">
        <v>31</v>
      </c>
      <c r="C16" s="180" t="str">
        <f>IF(C9&gt;"",C9&amp;" - "&amp;G9,"")</f>
        <v>Taisiia Bril - Ella Seppälä</v>
      </c>
      <c r="D16" s="180"/>
      <c r="E16" s="109"/>
      <c r="F16" s="110">
        <v>3</v>
      </c>
      <c r="G16" s="110">
        <v>5</v>
      </c>
      <c r="H16" s="110">
        <v>8</v>
      </c>
      <c r="I16" s="110"/>
      <c r="J16" s="116"/>
      <c r="K16" s="117">
        <f>IF(ISBLANK(F16),"",COUNTIF(F16:J16,"&gt;=0"))</f>
        <v>3</v>
      </c>
      <c r="L16" s="118">
        <f>IF(ISBLANK(F16),"",IF(LEFT(F16)="-",1,0)+IF(LEFT(G16)="-",1,0)+IF(LEFT(H16)="-",1,0)+IF(LEFT(I16)="-",1,0)+IF(LEFT(J16)="-",1,0))</f>
        <v>0</v>
      </c>
      <c r="M16" s="119">
        <f t="shared" si="0"/>
        <v>1</v>
      </c>
      <c r="N16" s="120">
        <f t="shared" si="0"/>
      </c>
      <c r="O16" s="81"/>
    </row>
    <row r="17" spans="1:15" ht="15">
      <c r="A17" s="81"/>
      <c r="B17" s="121" t="s">
        <v>114</v>
      </c>
      <c r="C17" s="108" t="str">
        <f>IF(C11&gt;"",C11&amp;" / "&amp;C12,"")</f>
        <v>Jiali Lu / Taisiia Bril</v>
      </c>
      <c r="D17" s="108" t="str">
        <f>IF(G11&gt;"",G11&amp;" / "&amp;G12,"")</f>
        <v>Arina Bril / Ella Seppälä</v>
      </c>
      <c r="E17" s="122"/>
      <c r="F17" s="110">
        <v>6</v>
      </c>
      <c r="G17" s="110">
        <v>9</v>
      </c>
      <c r="H17" s="110">
        <v>7</v>
      </c>
      <c r="I17" s="110"/>
      <c r="J17" s="116"/>
      <c r="K17" s="117">
        <f>IF(ISBLANK(F17),"",COUNTIF(F17:J17,"&gt;=0"))</f>
        <v>3</v>
      </c>
      <c r="L17" s="118">
        <f>IF(ISBLANK(F17),"",IF(LEFT(F17)="-",1,0)+IF(LEFT(G17)="-",1,0)+IF(LEFT(H17)="-",1,0)+IF(LEFT(I17)="-",1,0)+IF(LEFT(J17)="-",1,0))</f>
        <v>0</v>
      </c>
      <c r="M17" s="119">
        <f t="shared" si="0"/>
        <v>1</v>
      </c>
      <c r="N17" s="120">
        <f t="shared" si="0"/>
      </c>
      <c r="O17" s="81"/>
    </row>
    <row r="18" spans="1:15" ht="15">
      <c r="A18" s="81"/>
      <c r="B18" s="107" t="s">
        <v>33</v>
      </c>
      <c r="C18" s="180" t="str">
        <f>IF(C8&gt;"",C8&amp;" - "&amp;G9,"")</f>
        <v>Jiali Lu - Ella Seppälä</v>
      </c>
      <c r="D18" s="180"/>
      <c r="E18" s="109"/>
      <c r="F18" s="110"/>
      <c r="G18" s="110"/>
      <c r="H18" s="110"/>
      <c r="I18" s="110"/>
      <c r="J18" s="116"/>
      <c r="K18" s="117">
        <f>IF(ISBLANK(F18),"",COUNTIF(F18:J18,"&gt;=0"))</f>
      </c>
      <c r="L18" s="118">
        <f>IF(ISBLANK(F18),"",IF(LEFT(F18)="-",1,0)+IF(LEFT(G18)="-",1,0)+IF(LEFT(H18)="-",1,0)+IF(LEFT(I18)="-",1,0)+IF(LEFT(J18)="-",1,0))</f>
      </c>
      <c r="M18" s="119">
        <f t="shared" si="0"/>
      </c>
      <c r="N18" s="120">
        <f t="shared" si="0"/>
      </c>
      <c r="O18" s="81"/>
    </row>
    <row r="19" spans="1:15" ht="15">
      <c r="A19" s="81"/>
      <c r="B19" s="107" t="s">
        <v>34</v>
      </c>
      <c r="C19" s="180" t="str">
        <f>IF(C9&gt;"",C9&amp;" - "&amp;G8,"")</f>
        <v>Taisiia Bril - Arina Bril</v>
      </c>
      <c r="D19" s="180"/>
      <c r="E19" s="109"/>
      <c r="F19" s="110"/>
      <c r="G19" s="110"/>
      <c r="H19" s="110"/>
      <c r="I19" s="110"/>
      <c r="J19" s="116"/>
      <c r="K19" s="123">
        <f>IF(ISBLANK(F19),"",COUNTIF(F19:J19,"&gt;=0"))</f>
      </c>
      <c r="L19" s="124">
        <f>IF(ISBLANK(F19),"",IF(LEFT(F19)="-",1,0)+IF(LEFT(G19)="-",1,0)+IF(LEFT(H19)="-",1,0)+IF(LEFT(I19)="-",1,0)+IF(LEFT(J19)="-",1,0))</f>
      </c>
      <c r="M19" s="125">
        <f t="shared" si="0"/>
      </c>
      <c r="N19" s="126">
        <f t="shared" si="0"/>
      </c>
      <c r="O19" s="81"/>
    </row>
    <row r="20" spans="1:15" ht="18.75">
      <c r="A20" s="81"/>
      <c r="B20" s="127"/>
      <c r="C20" s="128"/>
      <c r="D20" s="128"/>
      <c r="E20" s="128"/>
      <c r="F20" s="129"/>
      <c r="G20" s="129"/>
      <c r="H20" s="130"/>
      <c r="I20" s="181" t="s">
        <v>35</v>
      </c>
      <c r="J20" s="181"/>
      <c r="K20" s="131">
        <f>COUNTIF(K15:K19,"=3")</f>
        <v>3</v>
      </c>
      <c r="L20" s="132">
        <f>COUNTIF(L15:L19,"=3")</f>
        <v>0</v>
      </c>
      <c r="M20" s="133">
        <f>SUM(M15:M19)</f>
        <v>3</v>
      </c>
      <c r="N20" s="134">
        <f>SUM(N15:N19)</f>
        <v>0</v>
      </c>
      <c r="O20" s="81"/>
    </row>
    <row r="21" spans="1:15" ht="15">
      <c r="A21" s="81"/>
      <c r="B21" s="135" t="s">
        <v>36</v>
      </c>
      <c r="C21" s="128"/>
      <c r="D21" s="128"/>
      <c r="E21" s="128"/>
      <c r="F21" s="128"/>
      <c r="G21" s="128"/>
      <c r="H21" s="128"/>
      <c r="I21" s="128"/>
      <c r="J21" s="128"/>
      <c r="K21" s="81"/>
      <c r="L21" s="81"/>
      <c r="M21" s="81"/>
      <c r="N21" s="92"/>
      <c r="O21" s="81"/>
    </row>
    <row r="22" spans="1:15" ht="15">
      <c r="A22" s="81"/>
      <c r="B22" s="136" t="s">
        <v>37</v>
      </c>
      <c r="C22" s="137"/>
      <c r="D22" s="138" t="s">
        <v>38</v>
      </c>
      <c r="E22" s="137"/>
      <c r="F22" s="138" t="s">
        <v>39</v>
      </c>
      <c r="G22" s="138"/>
      <c r="H22" s="139"/>
      <c r="I22" s="81"/>
      <c r="J22" s="182" t="s">
        <v>40</v>
      </c>
      <c r="K22" s="182"/>
      <c r="L22" s="182"/>
      <c r="M22" s="182"/>
      <c r="N22" s="182"/>
      <c r="O22" s="81"/>
    </row>
    <row r="23" spans="1:15" ht="21">
      <c r="A23" s="81"/>
      <c r="B23" s="183"/>
      <c r="C23" s="183"/>
      <c r="D23" s="183"/>
      <c r="E23" s="140"/>
      <c r="F23" s="184"/>
      <c r="G23" s="184"/>
      <c r="H23" s="184"/>
      <c r="I23" s="184"/>
      <c r="J23" s="185" t="str">
        <f>IF(M20=3,C7,IF(N20=3,G7,""))</f>
        <v>OPT-86</v>
      </c>
      <c r="K23" s="185"/>
      <c r="L23" s="185"/>
      <c r="M23" s="185"/>
      <c r="N23" s="185"/>
      <c r="O23" s="81"/>
    </row>
    <row r="24" spans="1:15" ht="6" customHeight="1">
      <c r="A24" s="81"/>
      <c r="B24" s="141"/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3"/>
      <c r="O24" s="81"/>
    </row>
    <row r="25" ht="8.25" customHeight="1"/>
    <row r="27" spans="1:15" ht="15">
      <c r="A27" s="81"/>
      <c r="B27" s="82"/>
      <c r="C27" s="83"/>
      <c r="D27" s="83"/>
      <c r="E27" s="83"/>
      <c r="F27" s="84"/>
      <c r="G27" s="85" t="s">
        <v>0</v>
      </c>
      <c r="H27" s="86"/>
      <c r="I27" s="170" t="s">
        <v>1</v>
      </c>
      <c r="J27" s="170"/>
      <c r="K27" s="170"/>
      <c r="L27" s="170"/>
      <c r="M27" s="170"/>
      <c r="N27" s="170"/>
      <c r="O27" s="81"/>
    </row>
    <row r="28" spans="1:15" ht="15">
      <c r="A28" s="81"/>
      <c r="B28" s="87"/>
      <c r="C28" s="11" t="s">
        <v>2</v>
      </c>
      <c r="D28" s="11"/>
      <c r="E28" s="81"/>
      <c r="F28" s="88"/>
      <c r="G28" s="85" t="s">
        <v>3</v>
      </c>
      <c r="H28" s="89"/>
      <c r="I28" s="170" t="s">
        <v>4</v>
      </c>
      <c r="J28" s="170"/>
      <c r="K28" s="170"/>
      <c r="L28" s="170"/>
      <c r="M28" s="170"/>
      <c r="N28" s="170"/>
      <c r="O28" s="81"/>
    </row>
    <row r="29" spans="1:15" ht="15.75">
      <c r="A29" s="81"/>
      <c r="B29" s="87"/>
      <c r="C29" s="90" t="s">
        <v>104</v>
      </c>
      <c r="D29" s="90"/>
      <c r="E29" s="81"/>
      <c r="F29" s="88"/>
      <c r="G29" s="85" t="s">
        <v>5</v>
      </c>
      <c r="H29" s="89"/>
      <c r="I29" s="170" t="s">
        <v>105</v>
      </c>
      <c r="J29" s="170"/>
      <c r="K29" s="170"/>
      <c r="L29" s="170"/>
      <c r="M29" s="170"/>
      <c r="N29" s="170"/>
      <c r="O29" s="81"/>
    </row>
    <row r="30" spans="1:20" ht="15.75">
      <c r="A30" s="81"/>
      <c r="B30" s="87"/>
      <c r="C30" s="81" t="s">
        <v>106</v>
      </c>
      <c r="D30" s="90"/>
      <c r="E30" s="81"/>
      <c r="F30" s="88"/>
      <c r="G30" s="85" t="s">
        <v>107</v>
      </c>
      <c r="H30" s="89"/>
      <c r="I30" s="170">
        <v>45367</v>
      </c>
      <c r="J30" s="170"/>
      <c r="K30" s="170"/>
      <c r="L30" s="170"/>
      <c r="M30" s="170"/>
      <c r="N30" s="170"/>
      <c r="O30" s="81"/>
      <c r="R30" s="91"/>
      <c r="S30" s="91"/>
      <c r="T30" s="91"/>
    </row>
    <row r="31" spans="1:20" ht="15">
      <c r="A31" s="81"/>
      <c r="B31" s="87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92"/>
      <c r="O31" s="81"/>
      <c r="R31" s="91"/>
      <c r="S31" s="91"/>
      <c r="T31" s="91"/>
    </row>
    <row r="32" spans="1:15" ht="15">
      <c r="A32" s="81"/>
      <c r="B32" s="93" t="s">
        <v>10</v>
      </c>
      <c r="C32" s="171" t="s">
        <v>45</v>
      </c>
      <c r="D32" s="171"/>
      <c r="E32" s="94"/>
      <c r="F32" s="95" t="s">
        <v>12</v>
      </c>
      <c r="G32" s="172" t="s">
        <v>52</v>
      </c>
      <c r="H32" s="172"/>
      <c r="I32" s="172"/>
      <c r="J32" s="172"/>
      <c r="K32" s="172"/>
      <c r="L32" s="172"/>
      <c r="M32" s="172"/>
      <c r="N32" s="172"/>
      <c r="O32" s="81"/>
    </row>
    <row r="33" spans="1:15" ht="15">
      <c r="A33" s="81"/>
      <c r="B33" s="96" t="s">
        <v>14</v>
      </c>
      <c r="C33" s="173" t="s">
        <v>115</v>
      </c>
      <c r="D33" s="173"/>
      <c r="E33" s="97"/>
      <c r="F33" s="98" t="s">
        <v>16</v>
      </c>
      <c r="G33" s="174" t="s">
        <v>116</v>
      </c>
      <c r="H33" s="174"/>
      <c r="I33" s="174"/>
      <c r="J33" s="174"/>
      <c r="K33" s="174"/>
      <c r="L33" s="174"/>
      <c r="M33" s="174"/>
      <c r="N33" s="174"/>
      <c r="O33" s="81"/>
    </row>
    <row r="34" spans="1:15" ht="15">
      <c r="A34" s="81"/>
      <c r="B34" s="96" t="s">
        <v>18</v>
      </c>
      <c r="C34" s="173" t="s">
        <v>117</v>
      </c>
      <c r="D34" s="173"/>
      <c r="E34" s="97"/>
      <c r="F34" s="98" t="s">
        <v>20</v>
      </c>
      <c r="G34" s="174" t="s">
        <v>122</v>
      </c>
      <c r="H34" s="174"/>
      <c r="I34" s="174"/>
      <c r="J34" s="174"/>
      <c r="K34" s="174"/>
      <c r="L34" s="174"/>
      <c r="M34" s="174"/>
      <c r="N34" s="174"/>
      <c r="O34" s="81"/>
    </row>
    <row r="35" spans="1:15" ht="15">
      <c r="A35" s="81"/>
      <c r="B35" s="175" t="s">
        <v>112</v>
      </c>
      <c r="C35" s="175"/>
      <c r="D35" s="175"/>
      <c r="E35" s="99"/>
      <c r="F35" s="176" t="s">
        <v>112</v>
      </c>
      <c r="G35" s="176"/>
      <c r="H35" s="176"/>
      <c r="I35" s="176"/>
      <c r="J35" s="176"/>
      <c r="K35" s="176"/>
      <c r="L35" s="176"/>
      <c r="M35" s="176"/>
      <c r="N35" s="176"/>
      <c r="O35" s="81"/>
    </row>
    <row r="36" spans="1:15" ht="15">
      <c r="A36" s="81"/>
      <c r="B36" s="100" t="s">
        <v>113</v>
      </c>
      <c r="C36" s="173" t="s">
        <v>115</v>
      </c>
      <c r="D36" s="173"/>
      <c r="E36" s="97"/>
      <c r="F36" s="101" t="s">
        <v>113</v>
      </c>
      <c r="G36" s="174" t="s">
        <v>122</v>
      </c>
      <c r="H36" s="174"/>
      <c r="I36" s="174"/>
      <c r="J36" s="174"/>
      <c r="K36" s="174"/>
      <c r="L36" s="174"/>
      <c r="M36" s="174"/>
      <c r="N36" s="174"/>
      <c r="O36" s="81"/>
    </row>
    <row r="37" spans="1:15" ht="15">
      <c r="A37" s="81"/>
      <c r="B37" s="102" t="s">
        <v>113</v>
      </c>
      <c r="C37" s="177" t="s">
        <v>117</v>
      </c>
      <c r="D37" s="177"/>
      <c r="E37" s="103"/>
      <c r="F37" s="104" t="s">
        <v>113</v>
      </c>
      <c r="G37" s="178" t="s">
        <v>118</v>
      </c>
      <c r="H37" s="178"/>
      <c r="I37" s="178"/>
      <c r="J37" s="178"/>
      <c r="K37" s="178"/>
      <c r="L37" s="178"/>
      <c r="M37" s="178"/>
      <c r="N37" s="178"/>
      <c r="O37" s="81"/>
    </row>
    <row r="38" spans="1:15" ht="15">
      <c r="A38" s="81"/>
      <c r="B38" s="87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92"/>
      <c r="O38" s="81"/>
    </row>
    <row r="39" spans="1:15" ht="15">
      <c r="A39" s="81"/>
      <c r="B39" s="105" t="s">
        <v>26</v>
      </c>
      <c r="C39" s="81"/>
      <c r="D39" s="81"/>
      <c r="E39" s="81"/>
      <c r="F39" s="106">
        <v>1</v>
      </c>
      <c r="G39" s="106">
        <v>2</v>
      </c>
      <c r="H39" s="106">
        <v>3</v>
      </c>
      <c r="I39" s="106">
        <v>4</v>
      </c>
      <c r="J39" s="106">
        <v>5</v>
      </c>
      <c r="K39" s="179" t="s">
        <v>27</v>
      </c>
      <c r="L39" s="179"/>
      <c r="M39" s="106" t="s">
        <v>28</v>
      </c>
      <c r="N39" s="106" t="s">
        <v>29</v>
      </c>
      <c r="O39" s="81"/>
    </row>
    <row r="40" spans="1:15" ht="15">
      <c r="A40" s="81"/>
      <c r="B40" s="107" t="s">
        <v>30</v>
      </c>
      <c r="C40" s="180" t="str">
        <f>IF(C33&gt;"",C33&amp;" - "&amp;G33,"")</f>
        <v>Kamilla Kadar - Sohvi Vuorinen</v>
      </c>
      <c r="D40" s="180"/>
      <c r="E40" s="109"/>
      <c r="F40" s="110">
        <v>1</v>
      </c>
      <c r="G40" s="110">
        <v>5</v>
      </c>
      <c r="H40" s="110">
        <v>3</v>
      </c>
      <c r="I40" s="110"/>
      <c r="J40" s="111"/>
      <c r="K40" s="112">
        <f>IF(ISBLANK(F40),"",COUNTIF(F40:J40,"&gt;=0"))</f>
        <v>3</v>
      </c>
      <c r="L40" s="113">
        <f>IF(ISBLANK(F40),"",IF(LEFT(F40)="-",1,0)+IF(LEFT(G40)="-",1,0)+IF(LEFT(H40)="-",1,0)+IF(LEFT(I40)="-",1,0)+IF(LEFT(J40)="-",1,0))</f>
        <v>0</v>
      </c>
      <c r="M40" s="114">
        <f aca="true" t="shared" si="1" ref="M40:N44">IF(K40=3,1,"")</f>
        <v>1</v>
      </c>
      <c r="N40" s="115">
        <f t="shared" si="1"/>
      </c>
      <c r="O40" s="81"/>
    </row>
    <row r="41" spans="1:15" ht="15">
      <c r="A41" s="81"/>
      <c r="B41" s="107" t="s">
        <v>31</v>
      </c>
      <c r="C41" s="180" t="str">
        <f>IF(C34&gt;"",C34&amp;" - "&amp;G34,"")</f>
        <v>Paola Estrada Noso - Onerva Maijala</v>
      </c>
      <c r="D41" s="180"/>
      <c r="E41" s="109"/>
      <c r="F41" s="110">
        <v>-1</v>
      </c>
      <c r="G41" s="110">
        <v>-1</v>
      </c>
      <c r="H41" s="110">
        <v>-5</v>
      </c>
      <c r="I41" s="110"/>
      <c r="J41" s="116"/>
      <c r="K41" s="117">
        <f>IF(ISBLANK(F41),"",COUNTIF(F41:J41,"&gt;=0"))</f>
        <v>0</v>
      </c>
      <c r="L41" s="118">
        <f>IF(ISBLANK(F41),"",IF(LEFT(F41)="-",1,0)+IF(LEFT(G41)="-",1,0)+IF(LEFT(H41)="-",1,0)+IF(LEFT(I41)="-",1,0)+IF(LEFT(J41)="-",1,0))</f>
        <v>3</v>
      </c>
      <c r="M41" s="119">
        <f t="shared" si="1"/>
      </c>
      <c r="N41" s="120">
        <f t="shared" si="1"/>
        <v>1</v>
      </c>
      <c r="O41" s="81"/>
    </row>
    <row r="42" spans="1:15" ht="15">
      <c r="A42" s="81"/>
      <c r="B42" s="121" t="s">
        <v>114</v>
      </c>
      <c r="C42" s="108" t="str">
        <f>IF(C36&gt;"",C36&amp;" / "&amp;C37,"")</f>
        <v>Kamilla Kadar / Paola Estrada Noso</v>
      </c>
      <c r="D42" s="108" t="str">
        <f>IF(G36&gt;"",G36&amp;" / "&amp;G37,"")</f>
        <v>Onerva Maijala / Viola Saarto</v>
      </c>
      <c r="E42" s="122"/>
      <c r="F42" s="110">
        <v>-7</v>
      </c>
      <c r="G42" s="110">
        <v>5</v>
      </c>
      <c r="H42" s="110">
        <v>-7</v>
      </c>
      <c r="I42" s="110">
        <v>4</v>
      </c>
      <c r="J42" s="116">
        <v>10</v>
      </c>
      <c r="K42" s="117">
        <f>IF(ISBLANK(F42),"",COUNTIF(F42:J42,"&gt;=0"))</f>
        <v>3</v>
      </c>
      <c r="L42" s="118">
        <f>IF(ISBLANK(F42),"",IF(LEFT(F42)="-",1,0)+IF(LEFT(G42)="-",1,0)+IF(LEFT(H42)="-",1,0)+IF(LEFT(I42)="-",1,0)+IF(LEFT(J42)="-",1,0))</f>
        <v>2</v>
      </c>
      <c r="M42" s="119">
        <f t="shared" si="1"/>
        <v>1</v>
      </c>
      <c r="N42" s="120">
        <f t="shared" si="1"/>
      </c>
      <c r="O42" s="81"/>
    </row>
    <row r="43" spans="1:15" ht="15">
      <c r="A43" s="81"/>
      <c r="B43" s="107" t="s">
        <v>33</v>
      </c>
      <c r="C43" s="180" t="str">
        <f>IF(C33&gt;"",C33&amp;" - "&amp;G34,"")</f>
        <v>Kamilla Kadar - Onerva Maijala</v>
      </c>
      <c r="D43" s="180"/>
      <c r="E43" s="109"/>
      <c r="F43" s="110">
        <v>8</v>
      </c>
      <c r="G43" s="110">
        <v>5</v>
      </c>
      <c r="H43" s="110">
        <v>8</v>
      </c>
      <c r="I43" s="110"/>
      <c r="J43" s="116"/>
      <c r="K43" s="117">
        <f>IF(ISBLANK(F43),"",COUNTIF(F43:J43,"&gt;=0"))</f>
        <v>3</v>
      </c>
      <c r="L43" s="118">
        <f>IF(ISBLANK(F43),"",IF(LEFT(F43)="-",1,0)+IF(LEFT(G43)="-",1,0)+IF(LEFT(H43)="-",1,0)+IF(LEFT(I43)="-",1,0)+IF(LEFT(J43)="-",1,0))</f>
        <v>0</v>
      </c>
      <c r="M43" s="119">
        <f t="shared" si="1"/>
        <v>1</v>
      </c>
      <c r="N43" s="120">
        <f t="shared" si="1"/>
      </c>
      <c r="O43" s="81"/>
    </row>
    <row r="44" spans="1:15" ht="15">
      <c r="A44" s="81"/>
      <c r="B44" s="107" t="s">
        <v>34</v>
      </c>
      <c r="C44" s="180" t="str">
        <f>IF(C34&gt;"",C34&amp;" - "&amp;G33,"")</f>
        <v>Paola Estrada Noso - Sohvi Vuorinen</v>
      </c>
      <c r="D44" s="180"/>
      <c r="E44" s="109"/>
      <c r="F44" s="110"/>
      <c r="G44" s="110"/>
      <c r="H44" s="110"/>
      <c r="I44" s="110"/>
      <c r="J44" s="116"/>
      <c r="K44" s="123">
        <f>IF(ISBLANK(F44),"",COUNTIF(F44:J44,"&gt;=0"))</f>
      </c>
      <c r="L44" s="124">
        <f>IF(ISBLANK(F44),"",IF(LEFT(F44)="-",1,0)+IF(LEFT(G44)="-",1,0)+IF(LEFT(H44)="-",1,0)+IF(LEFT(I44)="-",1,0)+IF(LEFT(J44)="-",1,0))</f>
      </c>
      <c r="M44" s="125">
        <f t="shared" si="1"/>
      </c>
      <c r="N44" s="126">
        <f t="shared" si="1"/>
      </c>
      <c r="O44" s="81"/>
    </row>
    <row r="45" spans="1:15" ht="18.75">
      <c r="A45" s="81"/>
      <c r="B45" s="127"/>
      <c r="C45" s="128"/>
      <c r="D45" s="128"/>
      <c r="E45" s="128"/>
      <c r="F45" s="129"/>
      <c r="G45" s="129"/>
      <c r="H45" s="130"/>
      <c r="I45" s="181" t="s">
        <v>35</v>
      </c>
      <c r="J45" s="181"/>
      <c r="K45" s="131">
        <f>COUNTIF(K40:K44,"=3")</f>
        <v>3</v>
      </c>
      <c r="L45" s="132">
        <f>COUNTIF(L40:L44,"=3")</f>
        <v>1</v>
      </c>
      <c r="M45" s="133">
        <f>SUM(M40:M44)</f>
        <v>3</v>
      </c>
      <c r="N45" s="134">
        <f>SUM(N40:N44)</f>
        <v>1</v>
      </c>
      <c r="O45" s="81"/>
    </row>
    <row r="46" spans="1:15" ht="15">
      <c r="A46" s="81"/>
      <c r="B46" s="135" t="s">
        <v>36</v>
      </c>
      <c r="C46" s="128"/>
      <c r="D46" s="128"/>
      <c r="E46" s="128"/>
      <c r="F46" s="128"/>
      <c r="G46" s="128"/>
      <c r="H46" s="128"/>
      <c r="I46" s="128"/>
      <c r="J46" s="128"/>
      <c r="K46" s="81"/>
      <c r="L46" s="81"/>
      <c r="M46" s="81"/>
      <c r="N46" s="92"/>
      <c r="O46" s="81"/>
    </row>
    <row r="47" spans="1:15" ht="15">
      <c r="A47" s="81"/>
      <c r="B47" s="136" t="s">
        <v>37</v>
      </c>
      <c r="C47" s="137"/>
      <c r="D47" s="138" t="s">
        <v>38</v>
      </c>
      <c r="E47" s="137"/>
      <c r="F47" s="138" t="s">
        <v>39</v>
      </c>
      <c r="G47" s="138"/>
      <c r="H47" s="139"/>
      <c r="I47" s="81"/>
      <c r="J47" s="182" t="s">
        <v>40</v>
      </c>
      <c r="K47" s="182"/>
      <c r="L47" s="182"/>
      <c r="M47" s="182"/>
      <c r="N47" s="182"/>
      <c r="O47" s="81"/>
    </row>
    <row r="48" spans="1:15" ht="21">
      <c r="A48" s="81"/>
      <c r="B48" s="183"/>
      <c r="C48" s="183"/>
      <c r="D48" s="183"/>
      <c r="E48" s="140"/>
      <c r="F48" s="184"/>
      <c r="G48" s="184"/>
      <c r="H48" s="184"/>
      <c r="I48" s="184"/>
      <c r="J48" s="185" t="str">
        <f>IF(M45=3,C32,IF(N45=3,G32,""))</f>
        <v>MBF</v>
      </c>
      <c r="K48" s="185"/>
      <c r="L48" s="185"/>
      <c r="M48" s="185"/>
      <c r="N48" s="185"/>
      <c r="O48" s="81"/>
    </row>
    <row r="49" spans="1:15" ht="6" customHeight="1">
      <c r="A49" s="81"/>
      <c r="B49" s="141"/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3"/>
      <c r="O49" s="81"/>
    </row>
    <row r="50" ht="8.25" customHeight="1"/>
    <row r="52" spans="1:15" ht="15">
      <c r="A52" s="81"/>
      <c r="B52" s="82"/>
      <c r="C52" s="83"/>
      <c r="D52" s="83"/>
      <c r="E52" s="83"/>
      <c r="F52" s="84"/>
      <c r="G52" s="85" t="s">
        <v>0</v>
      </c>
      <c r="H52" s="86"/>
      <c r="I52" s="170" t="s">
        <v>1</v>
      </c>
      <c r="J52" s="170"/>
      <c r="K52" s="170"/>
      <c r="L52" s="170"/>
      <c r="M52" s="170"/>
      <c r="N52" s="170"/>
      <c r="O52" s="81"/>
    </row>
    <row r="53" spans="1:15" ht="15">
      <c r="A53" s="81"/>
      <c r="B53" s="87"/>
      <c r="C53" s="11" t="s">
        <v>2</v>
      </c>
      <c r="D53" s="11"/>
      <c r="E53" s="81"/>
      <c r="F53" s="88"/>
      <c r="G53" s="85" t="s">
        <v>3</v>
      </c>
      <c r="H53" s="89"/>
      <c r="I53" s="170" t="s">
        <v>4</v>
      </c>
      <c r="J53" s="170"/>
      <c r="K53" s="170"/>
      <c r="L53" s="170"/>
      <c r="M53" s="170"/>
      <c r="N53" s="170"/>
      <c r="O53" s="81"/>
    </row>
    <row r="54" spans="1:15" ht="15.75">
      <c r="A54" s="81"/>
      <c r="B54" s="87"/>
      <c r="C54" s="90" t="s">
        <v>104</v>
      </c>
      <c r="D54" s="90"/>
      <c r="E54" s="81"/>
      <c r="F54" s="88"/>
      <c r="G54" s="85" t="s">
        <v>5</v>
      </c>
      <c r="H54" s="89"/>
      <c r="I54" s="170" t="s">
        <v>105</v>
      </c>
      <c r="J54" s="170"/>
      <c r="K54" s="170"/>
      <c r="L54" s="170"/>
      <c r="M54" s="170"/>
      <c r="N54" s="170"/>
      <c r="O54" s="81"/>
    </row>
    <row r="55" spans="1:20" ht="15.75">
      <c r="A55" s="81"/>
      <c r="B55" s="87"/>
      <c r="C55" s="81" t="s">
        <v>106</v>
      </c>
      <c r="D55" s="90"/>
      <c r="E55" s="81"/>
      <c r="F55" s="88"/>
      <c r="G55" s="85" t="s">
        <v>107</v>
      </c>
      <c r="H55" s="89"/>
      <c r="I55" s="170">
        <v>45367</v>
      </c>
      <c r="J55" s="170"/>
      <c r="K55" s="170"/>
      <c r="L55" s="170"/>
      <c r="M55" s="170"/>
      <c r="N55" s="170"/>
      <c r="O55" s="81"/>
      <c r="R55" s="91"/>
      <c r="S55" s="91"/>
      <c r="T55" s="91"/>
    </row>
    <row r="56" spans="1:20" ht="15">
      <c r="A56" s="81"/>
      <c r="B56" s="87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92"/>
      <c r="O56" s="81"/>
      <c r="R56" s="91"/>
      <c r="S56" s="91"/>
      <c r="T56" s="91"/>
    </row>
    <row r="57" spans="1:15" ht="15">
      <c r="A57" s="81"/>
      <c r="B57" s="93" t="s">
        <v>10</v>
      </c>
      <c r="C57" s="171" t="s">
        <v>45</v>
      </c>
      <c r="D57" s="171"/>
      <c r="E57" s="94"/>
      <c r="F57" s="95" t="s">
        <v>12</v>
      </c>
      <c r="G57" s="172" t="s">
        <v>13</v>
      </c>
      <c r="H57" s="172"/>
      <c r="I57" s="172"/>
      <c r="J57" s="172"/>
      <c r="K57" s="172"/>
      <c r="L57" s="172"/>
      <c r="M57" s="172"/>
      <c r="N57" s="172"/>
      <c r="O57" s="81"/>
    </row>
    <row r="58" spans="1:15" ht="15">
      <c r="A58" s="81"/>
      <c r="B58" s="96" t="s">
        <v>14</v>
      </c>
      <c r="C58" s="173" t="s">
        <v>115</v>
      </c>
      <c r="D58" s="173"/>
      <c r="E58" s="97"/>
      <c r="F58" s="98" t="s">
        <v>16</v>
      </c>
      <c r="G58" s="174" t="s">
        <v>109</v>
      </c>
      <c r="H58" s="174"/>
      <c r="I58" s="174"/>
      <c r="J58" s="174"/>
      <c r="K58" s="174"/>
      <c r="L58" s="174"/>
      <c r="M58" s="174"/>
      <c r="N58" s="174"/>
      <c r="O58" s="81"/>
    </row>
    <row r="59" spans="1:15" ht="15">
      <c r="A59" s="81"/>
      <c r="B59" s="96" t="s">
        <v>18</v>
      </c>
      <c r="C59" s="173" t="s">
        <v>117</v>
      </c>
      <c r="D59" s="173"/>
      <c r="E59" s="97"/>
      <c r="F59" s="98" t="s">
        <v>20</v>
      </c>
      <c r="G59" s="174" t="s">
        <v>111</v>
      </c>
      <c r="H59" s="174"/>
      <c r="I59" s="174"/>
      <c r="J59" s="174"/>
      <c r="K59" s="174"/>
      <c r="L59" s="174"/>
      <c r="M59" s="174"/>
      <c r="N59" s="174"/>
      <c r="O59" s="81"/>
    </row>
    <row r="60" spans="1:15" ht="15">
      <c r="A60" s="81"/>
      <c r="B60" s="175" t="s">
        <v>112</v>
      </c>
      <c r="C60" s="175"/>
      <c r="D60" s="175"/>
      <c r="E60" s="99"/>
      <c r="F60" s="176" t="s">
        <v>112</v>
      </c>
      <c r="G60" s="176"/>
      <c r="H60" s="176"/>
      <c r="I60" s="176"/>
      <c r="J60" s="176"/>
      <c r="K60" s="176"/>
      <c r="L60" s="176"/>
      <c r="M60" s="176"/>
      <c r="N60" s="176"/>
      <c r="O60" s="81"/>
    </row>
    <row r="61" spans="1:15" ht="15">
      <c r="A61" s="81"/>
      <c r="B61" s="100" t="s">
        <v>113</v>
      </c>
      <c r="C61" s="173" t="s">
        <v>115</v>
      </c>
      <c r="D61" s="173"/>
      <c r="E61" s="97"/>
      <c r="F61" s="101" t="s">
        <v>113</v>
      </c>
      <c r="G61" s="174" t="s">
        <v>109</v>
      </c>
      <c r="H61" s="174"/>
      <c r="I61" s="174"/>
      <c r="J61" s="174"/>
      <c r="K61" s="174"/>
      <c r="L61" s="174"/>
      <c r="M61" s="174"/>
      <c r="N61" s="174"/>
      <c r="O61" s="81"/>
    </row>
    <row r="62" spans="1:15" ht="15">
      <c r="A62" s="81"/>
      <c r="B62" s="102" t="s">
        <v>113</v>
      </c>
      <c r="C62" s="177" t="s">
        <v>117</v>
      </c>
      <c r="D62" s="177"/>
      <c r="E62" s="103"/>
      <c r="F62" s="104" t="s">
        <v>113</v>
      </c>
      <c r="G62" s="178" t="s">
        <v>111</v>
      </c>
      <c r="H62" s="178"/>
      <c r="I62" s="178"/>
      <c r="J62" s="178"/>
      <c r="K62" s="178"/>
      <c r="L62" s="178"/>
      <c r="M62" s="178"/>
      <c r="N62" s="178"/>
      <c r="O62" s="81"/>
    </row>
    <row r="63" spans="1:15" ht="15">
      <c r="A63" s="81"/>
      <c r="B63" s="87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92"/>
      <c r="O63" s="81"/>
    </row>
    <row r="64" spans="1:15" ht="15">
      <c r="A64" s="81"/>
      <c r="B64" s="105" t="s">
        <v>26</v>
      </c>
      <c r="C64" s="81"/>
      <c r="D64" s="81"/>
      <c r="E64" s="81"/>
      <c r="F64" s="106">
        <v>1</v>
      </c>
      <c r="G64" s="106">
        <v>2</v>
      </c>
      <c r="H64" s="106">
        <v>3</v>
      </c>
      <c r="I64" s="106">
        <v>4</v>
      </c>
      <c r="J64" s="106">
        <v>5</v>
      </c>
      <c r="K64" s="179" t="s">
        <v>27</v>
      </c>
      <c r="L64" s="179"/>
      <c r="M64" s="106" t="s">
        <v>28</v>
      </c>
      <c r="N64" s="106" t="s">
        <v>29</v>
      </c>
      <c r="O64" s="81"/>
    </row>
    <row r="65" spans="1:15" ht="15">
      <c r="A65" s="81"/>
      <c r="B65" s="107" t="s">
        <v>30</v>
      </c>
      <c r="C65" s="180" t="str">
        <f>IF(C58&gt;"",C58&amp;" - "&amp;G58,"")</f>
        <v>Kamilla Kadar - Arina Bril</v>
      </c>
      <c r="D65" s="180"/>
      <c r="E65" s="109"/>
      <c r="F65" s="110">
        <v>6</v>
      </c>
      <c r="G65" s="110">
        <v>5</v>
      </c>
      <c r="H65" s="110">
        <v>8</v>
      </c>
      <c r="I65" s="110"/>
      <c r="J65" s="111"/>
      <c r="K65" s="112">
        <f>IF(ISBLANK(F65),"",COUNTIF(F65:J65,"&gt;=0"))</f>
        <v>3</v>
      </c>
      <c r="L65" s="113">
        <f>IF(ISBLANK(F65),"",IF(LEFT(F65)="-",1,0)+IF(LEFT(G65)="-",1,0)+IF(LEFT(H65)="-",1,0)+IF(LEFT(I65)="-",1,0)+IF(LEFT(J65)="-",1,0))</f>
        <v>0</v>
      </c>
      <c r="M65" s="114">
        <f aca="true" t="shared" si="2" ref="M65:N69">IF(K65=3,1,"")</f>
        <v>1</v>
      </c>
      <c r="N65" s="115">
        <f t="shared" si="2"/>
      </c>
      <c r="O65" s="81"/>
    </row>
    <row r="66" spans="1:15" ht="15">
      <c r="A66" s="81"/>
      <c r="B66" s="107" t="s">
        <v>31</v>
      </c>
      <c r="C66" s="180" t="str">
        <f>IF(C59&gt;"",C59&amp;" - "&amp;G59,"")</f>
        <v>Paola Estrada Noso - Ella Seppälä</v>
      </c>
      <c r="D66" s="180"/>
      <c r="E66" s="109"/>
      <c r="F66" s="110">
        <v>-6</v>
      </c>
      <c r="G66" s="110">
        <v>-7</v>
      </c>
      <c r="H66" s="110">
        <v>-8</v>
      </c>
      <c r="I66" s="110"/>
      <c r="J66" s="116"/>
      <c r="K66" s="117">
        <f>IF(ISBLANK(F66),"",COUNTIF(F66:J66,"&gt;=0"))</f>
        <v>0</v>
      </c>
      <c r="L66" s="118">
        <f>IF(ISBLANK(F66),"",IF(LEFT(F66)="-",1,0)+IF(LEFT(G66)="-",1,0)+IF(LEFT(H66)="-",1,0)+IF(LEFT(I66)="-",1,0)+IF(LEFT(J66)="-",1,0))</f>
        <v>3</v>
      </c>
      <c r="M66" s="119">
        <f t="shared" si="2"/>
      </c>
      <c r="N66" s="120">
        <f t="shared" si="2"/>
        <v>1</v>
      </c>
      <c r="O66" s="81"/>
    </row>
    <row r="67" spans="1:15" ht="15">
      <c r="A67" s="81"/>
      <c r="B67" s="121" t="s">
        <v>114</v>
      </c>
      <c r="C67" s="108" t="str">
        <f>IF(C61&gt;"",C61&amp;" / "&amp;C62,"")</f>
        <v>Kamilla Kadar / Paola Estrada Noso</v>
      </c>
      <c r="D67" s="108" t="str">
        <f>IF(G61&gt;"",G61&amp;" / "&amp;G62,"")</f>
        <v>Arina Bril / Ella Seppälä</v>
      </c>
      <c r="E67" s="122"/>
      <c r="F67" s="110">
        <v>1</v>
      </c>
      <c r="G67" s="110">
        <v>9</v>
      </c>
      <c r="H67" s="110">
        <v>9</v>
      </c>
      <c r="I67" s="110"/>
      <c r="J67" s="116"/>
      <c r="K67" s="117">
        <f>IF(ISBLANK(F67),"",COUNTIF(F67:J67,"&gt;=0"))</f>
        <v>3</v>
      </c>
      <c r="L67" s="118">
        <f>IF(ISBLANK(F67),"",IF(LEFT(F67)="-",1,0)+IF(LEFT(G67)="-",1,0)+IF(LEFT(H67)="-",1,0)+IF(LEFT(I67)="-",1,0)+IF(LEFT(J67)="-",1,0))</f>
        <v>0</v>
      </c>
      <c r="M67" s="119">
        <f t="shared" si="2"/>
        <v>1</v>
      </c>
      <c r="N67" s="120">
        <f t="shared" si="2"/>
      </c>
      <c r="O67" s="81"/>
    </row>
    <row r="68" spans="1:15" ht="15">
      <c r="A68" s="81"/>
      <c r="B68" s="107" t="s">
        <v>33</v>
      </c>
      <c r="C68" s="180" t="str">
        <f>IF(C58&gt;"",C58&amp;" - "&amp;G59,"")</f>
        <v>Kamilla Kadar - Ella Seppälä</v>
      </c>
      <c r="D68" s="180"/>
      <c r="E68" s="109"/>
      <c r="F68" s="110">
        <v>6</v>
      </c>
      <c r="G68" s="110">
        <v>1</v>
      </c>
      <c r="H68" s="110">
        <v>4</v>
      </c>
      <c r="I68" s="110"/>
      <c r="J68" s="116"/>
      <c r="K68" s="117">
        <f>IF(ISBLANK(F68),"",COUNTIF(F68:J68,"&gt;=0"))</f>
        <v>3</v>
      </c>
      <c r="L68" s="118">
        <f>IF(ISBLANK(F68),"",IF(LEFT(F68)="-",1,0)+IF(LEFT(G68)="-",1,0)+IF(LEFT(H68)="-",1,0)+IF(LEFT(I68)="-",1,0)+IF(LEFT(J68)="-",1,0))</f>
        <v>0</v>
      </c>
      <c r="M68" s="119">
        <f t="shared" si="2"/>
        <v>1</v>
      </c>
      <c r="N68" s="120">
        <f t="shared" si="2"/>
      </c>
      <c r="O68" s="81"/>
    </row>
    <row r="69" spans="1:15" ht="15">
      <c r="A69" s="81"/>
      <c r="B69" s="107" t="s">
        <v>34</v>
      </c>
      <c r="C69" s="180" t="str">
        <f>IF(C59&gt;"",C59&amp;" - "&amp;G58,"")</f>
        <v>Paola Estrada Noso - Arina Bril</v>
      </c>
      <c r="D69" s="180"/>
      <c r="E69" s="109"/>
      <c r="F69" s="110"/>
      <c r="G69" s="110"/>
      <c r="H69" s="110"/>
      <c r="I69" s="110"/>
      <c r="J69" s="116"/>
      <c r="K69" s="123">
        <f>IF(ISBLANK(F69),"",COUNTIF(F69:J69,"&gt;=0"))</f>
      </c>
      <c r="L69" s="124">
        <f>IF(ISBLANK(F69),"",IF(LEFT(F69)="-",1,0)+IF(LEFT(G69)="-",1,0)+IF(LEFT(H69)="-",1,0)+IF(LEFT(I69)="-",1,0)+IF(LEFT(J69)="-",1,0))</f>
      </c>
      <c r="M69" s="125">
        <f t="shared" si="2"/>
      </c>
      <c r="N69" s="126">
        <f t="shared" si="2"/>
      </c>
      <c r="O69" s="81"/>
    </row>
    <row r="70" spans="1:15" ht="18.75">
      <c r="A70" s="81"/>
      <c r="B70" s="127"/>
      <c r="C70" s="128"/>
      <c r="D70" s="128"/>
      <c r="E70" s="128"/>
      <c r="F70" s="129"/>
      <c r="G70" s="129"/>
      <c r="H70" s="130"/>
      <c r="I70" s="181" t="s">
        <v>35</v>
      </c>
      <c r="J70" s="181"/>
      <c r="K70" s="131">
        <f>COUNTIF(K65:K69,"=3")</f>
        <v>3</v>
      </c>
      <c r="L70" s="132">
        <f>COUNTIF(L65:L69,"=3")</f>
        <v>1</v>
      </c>
      <c r="M70" s="133">
        <f>SUM(M65:M69)</f>
        <v>3</v>
      </c>
      <c r="N70" s="134">
        <f>SUM(N65:N69)</f>
        <v>1</v>
      </c>
      <c r="O70" s="81"/>
    </row>
    <row r="71" spans="1:15" ht="15">
      <c r="A71" s="81"/>
      <c r="B71" s="135" t="s">
        <v>36</v>
      </c>
      <c r="C71" s="128"/>
      <c r="D71" s="128"/>
      <c r="E71" s="128"/>
      <c r="F71" s="128"/>
      <c r="G71" s="128"/>
      <c r="H71" s="128"/>
      <c r="I71" s="128"/>
      <c r="J71" s="128"/>
      <c r="K71" s="81"/>
      <c r="L71" s="81"/>
      <c r="M71" s="81"/>
      <c r="N71" s="92"/>
      <c r="O71" s="81"/>
    </row>
    <row r="72" spans="1:15" ht="15">
      <c r="A72" s="81"/>
      <c r="B72" s="136" t="s">
        <v>37</v>
      </c>
      <c r="C72" s="137"/>
      <c r="D72" s="138" t="s">
        <v>38</v>
      </c>
      <c r="E72" s="137"/>
      <c r="F72" s="138" t="s">
        <v>39</v>
      </c>
      <c r="G72" s="138"/>
      <c r="H72" s="139"/>
      <c r="I72" s="81"/>
      <c r="J72" s="182" t="s">
        <v>40</v>
      </c>
      <c r="K72" s="182"/>
      <c r="L72" s="182"/>
      <c r="M72" s="182"/>
      <c r="N72" s="182"/>
      <c r="O72" s="81"/>
    </row>
    <row r="73" spans="1:15" ht="21">
      <c r="A73" s="81"/>
      <c r="B73" s="183"/>
      <c r="C73" s="183"/>
      <c r="D73" s="183"/>
      <c r="E73" s="140"/>
      <c r="F73" s="184"/>
      <c r="G73" s="184"/>
      <c r="H73" s="184"/>
      <c r="I73" s="184"/>
      <c r="J73" s="185" t="str">
        <f>IF(M70=3,C57,IF(N70=3,G57,""))</f>
        <v>MBF</v>
      </c>
      <c r="K73" s="185"/>
      <c r="L73" s="185"/>
      <c r="M73" s="185"/>
      <c r="N73" s="185"/>
      <c r="O73" s="81"/>
    </row>
    <row r="74" spans="1:15" ht="6" customHeight="1">
      <c r="A74" s="81"/>
      <c r="B74" s="141"/>
      <c r="C74" s="142"/>
      <c r="D74" s="142"/>
      <c r="E74" s="142"/>
      <c r="F74" s="142"/>
      <c r="G74" s="142"/>
      <c r="H74" s="142"/>
      <c r="I74" s="142"/>
      <c r="J74" s="142"/>
      <c r="K74" s="142"/>
      <c r="L74" s="142"/>
      <c r="M74" s="142"/>
      <c r="N74" s="143"/>
      <c r="O74" s="81"/>
    </row>
    <row r="75" ht="8.25" customHeight="1"/>
    <row r="77" spans="1:15" ht="15">
      <c r="A77" s="81"/>
      <c r="B77" s="82"/>
      <c r="C77" s="83"/>
      <c r="D77" s="83"/>
      <c r="E77" s="83"/>
      <c r="F77" s="84"/>
      <c r="G77" s="85" t="s">
        <v>0</v>
      </c>
      <c r="H77" s="86"/>
      <c r="I77" s="170" t="s">
        <v>1</v>
      </c>
      <c r="J77" s="170"/>
      <c r="K77" s="170"/>
      <c r="L77" s="170"/>
      <c r="M77" s="170"/>
      <c r="N77" s="170"/>
      <c r="O77" s="81"/>
    </row>
    <row r="78" spans="1:15" ht="15">
      <c r="A78" s="81"/>
      <c r="B78" s="87"/>
      <c r="C78" s="11" t="s">
        <v>2</v>
      </c>
      <c r="D78" s="11"/>
      <c r="E78" s="81"/>
      <c r="F78" s="88"/>
      <c r="G78" s="85" t="s">
        <v>3</v>
      </c>
      <c r="H78" s="89"/>
      <c r="I78" s="170" t="s">
        <v>4</v>
      </c>
      <c r="J78" s="170"/>
      <c r="K78" s="170"/>
      <c r="L78" s="170"/>
      <c r="M78" s="170"/>
      <c r="N78" s="170"/>
      <c r="O78" s="81"/>
    </row>
    <row r="79" spans="1:15" ht="15.75">
      <c r="A79" s="81"/>
      <c r="B79" s="87"/>
      <c r="C79" s="90" t="s">
        <v>104</v>
      </c>
      <c r="D79" s="90"/>
      <c r="E79" s="81"/>
      <c r="F79" s="88"/>
      <c r="G79" s="85" t="s">
        <v>5</v>
      </c>
      <c r="H79" s="89"/>
      <c r="I79" s="170" t="s">
        <v>105</v>
      </c>
      <c r="J79" s="170"/>
      <c r="K79" s="170"/>
      <c r="L79" s="170"/>
      <c r="M79" s="170"/>
      <c r="N79" s="170"/>
      <c r="O79" s="81"/>
    </row>
    <row r="80" spans="1:20" ht="15.75">
      <c r="A80" s="81"/>
      <c r="B80" s="87"/>
      <c r="C80" s="81" t="s">
        <v>106</v>
      </c>
      <c r="D80" s="90"/>
      <c r="E80" s="81"/>
      <c r="F80" s="88"/>
      <c r="G80" s="85" t="s">
        <v>107</v>
      </c>
      <c r="H80" s="89"/>
      <c r="I80" s="170">
        <v>45367</v>
      </c>
      <c r="J80" s="170"/>
      <c r="K80" s="170"/>
      <c r="L80" s="170"/>
      <c r="M80" s="170"/>
      <c r="N80" s="170"/>
      <c r="O80" s="81"/>
      <c r="R80" s="91"/>
      <c r="S80" s="91"/>
      <c r="T80" s="91"/>
    </row>
    <row r="81" spans="1:20" ht="15">
      <c r="A81" s="81"/>
      <c r="B81" s="87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92"/>
      <c r="O81" s="81"/>
      <c r="R81" s="91"/>
      <c r="S81" s="91"/>
      <c r="T81" s="91"/>
    </row>
    <row r="82" spans="1:15" ht="15">
      <c r="A82" s="81"/>
      <c r="B82" s="93" t="s">
        <v>10</v>
      </c>
      <c r="C82" s="171" t="s">
        <v>119</v>
      </c>
      <c r="D82" s="171"/>
      <c r="E82" s="94"/>
      <c r="F82" s="95" t="s">
        <v>12</v>
      </c>
      <c r="G82" s="172" t="s">
        <v>52</v>
      </c>
      <c r="H82" s="172"/>
      <c r="I82" s="172"/>
      <c r="J82" s="172"/>
      <c r="K82" s="172"/>
      <c r="L82" s="172"/>
      <c r="M82" s="172"/>
      <c r="N82" s="172"/>
      <c r="O82" s="81"/>
    </row>
    <row r="83" spans="1:15" ht="15">
      <c r="A83" s="81"/>
      <c r="B83" s="96" t="s">
        <v>14</v>
      </c>
      <c r="C83" s="173" t="s">
        <v>120</v>
      </c>
      <c r="D83" s="173"/>
      <c r="E83" s="97"/>
      <c r="F83" s="98" t="s">
        <v>16</v>
      </c>
      <c r="G83" s="174" t="s">
        <v>118</v>
      </c>
      <c r="H83" s="174"/>
      <c r="I83" s="174"/>
      <c r="J83" s="174"/>
      <c r="K83" s="174"/>
      <c r="L83" s="174"/>
      <c r="M83" s="174"/>
      <c r="N83" s="174"/>
      <c r="O83" s="81"/>
    </row>
    <row r="84" spans="1:15" ht="15">
      <c r="A84" s="81"/>
      <c r="B84" s="96" t="s">
        <v>18</v>
      </c>
      <c r="C84" s="173" t="s">
        <v>121</v>
      </c>
      <c r="D84" s="173"/>
      <c r="E84" s="97"/>
      <c r="F84" s="98" t="s">
        <v>20</v>
      </c>
      <c r="G84" s="174" t="s">
        <v>122</v>
      </c>
      <c r="H84" s="174"/>
      <c r="I84" s="174"/>
      <c r="J84" s="174"/>
      <c r="K84" s="174"/>
      <c r="L84" s="174"/>
      <c r="M84" s="174"/>
      <c r="N84" s="174"/>
      <c r="O84" s="81"/>
    </row>
    <row r="85" spans="1:15" ht="15">
      <c r="A85" s="81"/>
      <c r="B85" s="175" t="s">
        <v>112</v>
      </c>
      <c r="C85" s="175"/>
      <c r="D85" s="175"/>
      <c r="E85" s="99"/>
      <c r="F85" s="176" t="s">
        <v>112</v>
      </c>
      <c r="G85" s="176"/>
      <c r="H85" s="176"/>
      <c r="I85" s="176"/>
      <c r="J85" s="176"/>
      <c r="K85" s="176"/>
      <c r="L85" s="176"/>
      <c r="M85" s="176"/>
      <c r="N85" s="176"/>
      <c r="O85" s="81"/>
    </row>
    <row r="86" spans="1:15" ht="15">
      <c r="A86" s="81"/>
      <c r="B86" s="100" t="s">
        <v>113</v>
      </c>
      <c r="C86" s="173" t="s">
        <v>120</v>
      </c>
      <c r="D86" s="173"/>
      <c r="E86" s="97"/>
      <c r="F86" s="101" t="s">
        <v>113</v>
      </c>
      <c r="G86" s="174" t="s">
        <v>122</v>
      </c>
      <c r="H86" s="174"/>
      <c r="I86" s="174"/>
      <c r="J86" s="174"/>
      <c r="K86" s="174"/>
      <c r="L86" s="174"/>
      <c r="M86" s="174"/>
      <c r="N86" s="174"/>
      <c r="O86" s="81"/>
    </row>
    <row r="87" spans="1:15" ht="15">
      <c r="A87" s="81"/>
      <c r="B87" s="102" t="s">
        <v>113</v>
      </c>
      <c r="C87" s="177" t="s">
        <v>121</v>
      </c>
      <c r="D87" s="177"/>
      <c r="E87" s="103"/>
      <c r="F87" s="104" t="s">
        <v>113</v>
      </c>
      <c r="G87" s="178" t="s">
        <v>116</v>
      </c>
      <c r="H87" s="178"/>
      <c r="I87" s="178"/>
      <c r="J87" s="178"/>
      <c r="K87" s="178"/>
      <c r="L87" s="178"/>
      <c r="M87" s="178"/>
      <c r="N87" s="178"/>
      <c r="O87" s="81"/>
    </row>
    <row r="88" spans="1:15" ht="15">
      <c r="A88" s="81"/>
      <c r="B88" s="87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92"/>
      <c r="O88" s="81"/>
    </row>
    <row r="89" spans="1:15" ht="15">
      <c r="A89" s="81"/>
      <c r="B89" s="105" t="s">
        <v>26</v>
      </c>
      <c r="C89" s="81"/>
      <c r="D89" s="81"/>
      <c r="E89" s="81"/>
      <c r="F89" s="106">
        <v>1</v>
      </c>
      <c r="G89" s="106">
        <v>2</v>
      </c>
      <c r="H89" s="106">
        <v>3</v>
      </c>
      <c r="I89" s="106">
        <v>4</v>
      </c>
      <c r="J89" s="106">
        <v>5</v>
      </c>
      <c r="K89" s="179" t="s">
        <v>27</v>
      </c>
      <c r="L89" s="179"/>
      <c r="M89" s="106" t="s">
        <v>28</v>
      </c>
      <c r="N89" s="106" t="s">
        <v>29</v>
      </c>
      <c r="O89" s="81"/>
    </row>
    <row r="90" spans="1:15" ht="15">
      <c r="A90" s="81"/>
      <c r="B90" s="107" t="s">
        <v>30</v>
      </c>
      <c r="C90" s="180" t="str">
        <f>IF(C83&gt;"",C83&amp;" - "&amp;G83,"")</f>
        <v>Sanni Turi - Viola Saarto</v>
      </c>
      <c r="D90" s="180"/>
      <c r="E90" s="109"/>
      <c r="F90" s="110">
        <v>4</v>
      </c>
      <c r="G90" s="110">
        <v>2</v>
      </c>
      <c r="H90" s="110">
        <v>7</v>
      </c>
      <c r="I90" s="110"/>
      <c r="J90" s="111"/>
      <c r="K90" s="112">
        <f>IF(ISBLANK(F90),"",COUNTIF(F90:J90,"&gt;=0"))</f>
        <v>3</v>
      </c>
      <c r="L90" s="113">
        <f>IF(ISBLANK(F90),"",IF(LEFT(F90)="-",1,0)+IF(LEFT(G90)="-",1,0)+IF(LEFT(H90)="-",1,0)+IF(LEFT(I90)="-",1,0)+IF(LEFT(J90)="-",1,0))</f>
        <v>0</v>
      </c>
      <c r="M90" s="114">
        <f aca="true" t="shared" si="3" ref="M90:N94">IF(K90=3,1,"")</f>
        <v>1</v>
      </c>
      <c r="N90" s="115">
        <f t="shared" si="3"/>
      </c>
      <c r="O90" s="81"/>
    </row>
    <row r="91" spans="1:15" ht="15">
      <c r="A91" s="81"/>
      <c r="B91" s="107" t="s">
        <v>31</v>
      </c>
      <c r="C91" s="180" t="str">
        <f>IF(C84&gt;"",C84&amp;" - "&amp;G84,"")</f>
        <v>Emily Turi - Onerva Maijala</v>
      </c>
      <c r="D91" s="180"/>
      <c r="E91" s="109"/>
      <c r="F91" s="110">
        <v>10</v>
      </c>
      <c r="G91" s="110">
        <v>8</v>
      </c>
      <c r="H91" s="110">
        <v>8</v>
      </c>
      <c r="I91" s="110"/>
      <c r="J91" s="116"/>
      <c r="K91" s="117">
        <f>IF(ISBLANK(F91),"",COUNTIF(F91:J91,"&gt;=0"))</f>
        <v>3</v>
      </c>
      <c r="L91" s="118">
        <f>IF(ISBLANK(F91),"",IF(LEFT(F91)="-",1,0)+IF(LEFT(G91)="-",1,0)+IF(LEFT(H91)="-",1,0)+IF(LEFT(I91)="-",1,0)+IF(LEFT(J91)="-",1,0))</f>
        <v>0</v>
      </c>
      <c r="M91" s="119">
        <f t="shared" si="3"/>
        <v>1</v>
      </c>
      <c r="N91" s="120">
        <f t="shared" si="3"/>
      </c>
      <c r="O91" s="81"/>
    </row>
    <row r="92" spans="1:15" ht="15">
      <c r="A92" s="81"/>
      <c r="B92" s="121" t="s">
        <v>114</v>
      </c>
      <c r="C92" s="108" t="str">
        <f>IF(C86&gt;"",C86&amp;" / "&amp;C87,"")</f>
        <v>Sanni Turi / Emily Turi</v>
      </c>
      <c r="D92" s="108" t="str">
        <f>IF(G86&gt;"",G86&amp;" / "&amp;G87,"")</f>
        <v>Onerva Maijala / Sohvi Vuorinen</v>
      </c>
      <c r="E92" s="122"/>
      <c r="F92" s="110">
        <v>9</v>
      </c>
      <c r="G92" s="110">
        <v>-8</v>
      </c>
      <c r="H92" s="110">
        <v>-13</v>
      </c>
      <c r="I92" s="110">
        <v>8</v>
      </c>
      <c r="J92" s="116">
        <v>6</v>
      </c>
      <c r="K92" s="117">
        <f>IF(ISBLANK(F92),"",COUNTIF(F92:J92,"&gt;=0"))</f>
        <v>3</v>
      </c>
      <c r="L92" s="118">
        <f>IF(ISBLANK(F92),"",IF(LEFT(F92)="-",1,0)+IF(LEFT(G92)="-",1,0)+IF(LEFT(H92)="-",1,0)+IF(LEFT(I92)="-",1,0)+IF(LEFT(J92)="-",1,0))</f>
        <v>2</v>
      </c>
      <c r="M92" s="119">
        <f t="shared" si="3"/>
        <v>1</v>
      </c>
      <c r="N92" s="120">
        <f t="shared" si="3"/>
      </c>
      <c r="O92" s="81"/>
    </row>
    <row r="93" spans="1:15" ht="15">
      <c r="A93" s="81"/>
      <c r="B93" s="107" t="s">
        <v>33</v>
      </c>
      <c r="C93" s="180" t="str">
        <f>IF(C83&gt;"",C83&amp;" - "&amp;G84,"")</f>
        <v>Sanni Turi - Onerva Maijala</v>
      </c>
      <c r="D93" s="180"/>
      <c r="E93" s="109"/>
      <c r="F93" s="110"/>
      <c r="G93" s="110"/>
      <c r="H93" s="110"/>
      <c r="I93" s="110"/>
      <c r="J93" s="116"/>
      <c r="K93" s="117">
        <f>IF(ISBLANK(F93),"",COUNTIF(F93:J93,"&gt;=0"))</f>
      </c>
      <c r="L93" s="118">
        <f>IF(ISBLANK(F93),"",IF(LEFT(F93)="-",1,0)+IF(LEFT(G93)="-",1,0)+IF(LEFT(H93)="-",1,0)+IF(LEFT(I93)="-",1,0)+IF(LEFT(J93)="-",1,0))</f>
      </c>
      <c r="M93" s="119">
        <f t="shared" si="3"/>
      </c>
      <c r="N93" s="120">
        <f t="shared" si="3"/>
      </c>
      <c r="O93" s="81"/>
    </row>
    <row r="94" spans="1:15" ht="15">
      <c r="A94" s="81"/>
      <c r="B94" s="107" t="s">
        <v>34</v>
      </c>
      <c r="C94" s="180" t="str">
        <f>IF(C84&gt;"",C84&amp;" - "&amp;G83,"")</f>
        <v>Emily Turi - Viola Saarto</v>
      </c>
      <c r="D94" s="180"/>
      <c r="E94" s="109"/>
      <c r="F94" s="110"/>
      <c r="G94" s="110"/>
      <c r="H94" s="110"/>
      <c r="I94" s="110"/>
      <c r="J94" s="116"/>
      <c r="K94" s="123">
        <f>IF(ISBLANK(F94),"",COUNTIF(F94:J94,"&gt;=0"))</f>
      </c>
      <c r="L94" s="124">
        <f>IF(ISBLANK(F94),"",IF(LEFT(F94)="-",1,0)+IF(LEFT(G94)="-",1,0)+IF(LEFT(H94)="-",1,0)+IF(LEFT(I94)="-",1,0)+IF(LEFT(J94)="-",1,0))</f>
      </c>
      <c r="M94" s="125">
        <f t="shared" si="3"/>
      </c>
      <c r="N94" s="126">
        <f t="shared" si="3"/>
      </c>
      <c r="O94" s="81"/>
    </row>
    <row r="95" spans="1:15" ht="18.75">
      <c r="A95" s="81"/>
      <c r="B95" s="127"/>
      <c r="C95" s="128"/>
      <c r="D95" s="128"/>
      <c r="E95" s="128"/>
      <c r="F95" s="129"/>
      <c r="G95" s="129"/>
      <c r="H95" s="130"/>
      <c r="I95" s="181" t="s">
        <v>35</v>
      </c>
      <c r="J95" s="181"/>
      <c r="K95" s="131">
        <f>COUNTIF(K90:K94,"=3")</f>
        <v>3</v>
      </c>
      <c r="L95" s="132">
        <f>COUNTIF(L90:L94,"=3")</f>
        <v>0</v>
      </c>
      <c r="M95" s="133">
        <f>SUM(M90:M94)</f>
        <v>3</v>
      </c>
      <c r="N95" s="134">
        <f>SUM(N90:N94)</f>
        <v>0</v>
      </c>
      <c r="O95" s="81"/>
    </row>
    <row r="96" spans="1:15" ht="15">
      <c r="A96" s="81"/>
      <c r="B96" s="135" t="s">
        <v>36</v>
      </c>
      <c r="C96" s="128"/>
      <c r="D96" s="128"/>
      <c r="E96" s="128"/>
      <c r="F96" s="128"/>
      <c r="G96" s="128"/>
      <c r="H96" s="128"/>
      <c r="I96" s="128"/>
      <c r="J96" s="128"/>
      <c r="K96" s="81"/>
      <c r="L96" s="81"/>
      <c r="M96" s="81"/>
      <c r="N96" s="92"/>
      <c r="O96" s="81"/>
    </row>
    <row r="97" spans="1:15" ht="15">
      <c r="A97" s="81"/>
      <c r="B97" s="136" t="s">
        <v>37</v>
      </c>
      <c r="C97" s="137"/>
      <c r="D97" s="138" t="s">
        <v>38</v>
      </c>
      <c r="E97" s="137"/>
      <c r="F97" s="138" t="s">
        <v>39</v>
      </c>
      <c r="G97" s="138"/>
      <c r="H97" s="139"/>
      <c r="I97" s="81"/>
      <c r="J97" s="182" t="s">
        <v>40</v>
      </c>
      <c r="K97" s="182"/>
      <c r="L97" s="182"/>
      <c r="M97" s="182"/>
      <c r="N97" s="182"/>
      <c r="O97" s="81"/>
    </row>
    <row r="98" spans="1:15" ht="21">
      <c r="A98" s="81"/>
      <c r="B98" s="183"/>
      <c r="C98" s="183"/>
      <c r="D98" s="183"/>
      <c r="E98" s="140"/>
      <c r="F98" s="184"/>
      <c r="G98" s="184"/>
      <c r="H98" s="184"/>
      <c r="I98" s="184"/>
      <c r="J98" s="185" t="str">
        <f>IF(M95=3,C82,IF(N95=3,G82,""))</f>
        <v>KoKu</v>
      </c>
      <c r="K98" s="185"/>
      <c r="L98" s="185"/>
      <c r="M98" s="185"/>
      <c r="N98" s="185"/>
      <c r="O98" s="81"/>
    </row>
    <row r="99" spans="1:15" ht="6" customHeight="1">
      <c r="A99" s="81"/>
      <c r="B99" s="141"/>
      <c r="C99" s="142"/>
      <c r="D99" s="142"/>
      <c r="E99" s="142"/>
      <c r="F99" s="142"/>
      <c r="G99" s="142"/>
      <c r="H99" s="142"/>
      <c r="I99" s="142"/>
      <c r="J99" s="142"/>
      <c r="K99" s="142"/>
      <c r="L99" s="142"/>
      <c r="M99" s="142"/>
      <c r="N99" s="143"/>
      <c r="O99" s="81"/>
    </row>
    <row r="100" ht="8.25" customHeight="1"/>
    <row r="102" spans="1:15" ht="15">
      <c r="A102" s="81"/>
      <c r="B102" s="82"/>
      <c r="C102" s="83"/>
      <c r="D102" s="83"/>
      <c r="E102" s="83"/>
      <c r="F102" s="84"/>
      <c r="G102" s="85" t="s">
        <v>0</v>
      </c>
      <c r="H102" s="86"/>
      <c r="I102" s="170" t="s">
        <v>1</v>
      </c>
      <c r="J102" s="170"/>
      <c r="K102" s="170"/>
      <c r="L102" s="170"/>
      <c r="M102" s="170"/>
      <c r="N102" s="170"/>
      <c r="O102" s="81"/>
    </row>
    <row r="103" spans="1:15" ht="15">
      <c r="A103" s="81"/>
      <c r="B103" s="87"/>
      <c r="C103" s="11" t="s">
        <v>2</v>
      </c>
      <c r="D103" s="11"/>
      <c r="E103" s="81"/>
      <c r="F103" s="88"/>
      <c r="G103" s="85" t="s">
        <v>3</v>
      </c>
      <c r="H103" s="89"/>
      <c r="I103" s="170" t="s">
        <v>4</v>
      </c>
      <c r="J103" s="170"/>
      <c r="K103" s="170"/>
      <c r="L103" s="170"/>
      <c r="M103" s="170"/>
      <c r="N103" s="170"/>
      <c r="O103" s="81"/>
    </row>
    <row r="104" spans="1:15" ht="15.75">
      <c r="A104" s="81"/>
      <c r="B104" s="87"/>
      <c r="C104" s="90" t="s">
        <v>104</v>
      </c>
      <c r="D104" s="90"/>
      <c r="E104" s="81"/>
      <c r="F104" s="88"/>
      <c r="G104" s="85" t="s">
        <v>5</v>
      </c>
      <c r="H104" s="89"/>
      <c r="I104" s="170" t="s">
        <v>105</v>
      </c>
      <c r="J104" s="170"/>
      <c r="K104" s="170"/>
      <c r="L104" s="170"/>
      <c r="M104" s="170"/>
      <c r="N104" s="170"/>
      <c r="O104" s="81"/>
    </row>
    <row r="105" spans="1:20" ht="15.75">
      <c r="A105" s="81"/>
      <c r="B105" s="87"/>
      <c r="C105" s="81" t="s">
        <v>106</v>
      </c>
      <c r="D105" s="90"/>
      <c r="E105" s="81"/>
      <c r="F105" s="88"/>
      <c r="G105" s="85" t="s">
        <v>107</v>
      </c>
      <c r="H105" s="89"/>
      <c r="I105" s="170">
        <v>45367</v>
      </c>
      <c r="J105" s="170"/>
      <c r="K105" s="170"/>
      <c r="L105" s="170"/>
      <c r="M105" s="170"/>
      <c r="N105" s="170"/>
      <c r="O105" s="81"/>
      <c r="R105" s="91"/>
      <c r="S105" s="91"/>
      <c r="T105" s="91"/>
    </row>
    <row r="106" spans="1:20" ht="15">
      <c r="A106" s="81"/>
      <c r="B106" s="87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92"/>
      <c r="O106" s="81"/>
      <c r="R106" s="91"/>
      <c r="S106" s="91"/>
      <c r="T106" s="91"/>
    </row>
    <row r="107" spans="1:15" ht="15">
      <c r="A107" s="81"/>
      <c r="B107" s="93" t="s">
        <v>10</v>
      </c>
      <c r="C107" s="171" t="s">
        <v>4</v>
      </c>
      <c r="D107" s="171"/>
      <c r="E107" s="94"/>
      <c r="F107" s="95" t="s">
        <v>12</v>
      </c>
      <c r="G107" s="172" t="s">
        <v>52</v>
      </c>
      <c r="H107" s="172"/>
      <c r="I107" s="172"/>
      <c r="J107" s="172"/>
      <c r="K107" s="172"/>
      <c r="L107" s="172"/>
      <c r="M107" s="172"/>
      <c r="N107" s="172"/>
      <c r="O107" s="81"/>
    </row>
    <row r="108" spans="1:15" ht="15">
      <c r="A108" s="81"/>
      <c r="B108" s="96" t="s">
        <v>14</v>
      </c>
      <c r="C108" s="173" t="s">
        <v>108</v>
      </c>
      <c r="D108" s="173"/>
      <c r="E108" s="97"/>
      <c r="F108" s="98" t="s">
        <v>16</v>
      </c>
      <c r="G108" s="174" t="s">
        <v>122</v>
      </c>
      <c r="H108" s="174"/>
      <c r="I108" s="174"/>
      <c r="J108" s="174"/>
      <c r="K108" s="174"/>
      <c r="L108" s="174"/>
      <c r="M108" s="174"/>
      <c r="N108" s="174"/>
      <c r="O108" s="81"/>
    </row>
    <row r="109" spans="1:15" ht="15">
      <c r="A109" s="81"/>
      <c r="B109" s="96" t="s">
        <v>18</v>
      </c>
      <c r="C109" s="173" t="s">
        <v>110</v>
      </c>
      <c r="D109" s="173"/>
      <c r="E109" s="97"/>
      <c r="F109" s="98" t="s">
        <v>20</v>
      </c>
      <c r="G109" s="174" t="s">
        <v>116</v>
      </c>
      <c r="H109" s="174"/>
      <c r="I109" s="174"/>
      <c r="J109" s="174"/>
      <c r="K109" s="174"/>
      <c r="L109" s="174"/>
      <c r="M109" s="174"/>
      <c r="N109" s="174"/>
      <c r="O109" s="81"/>
    </row>
    <row r="110" spans="1:15" ht="15">
      <c r="A110" s="81"/>
      <c r="B110" s="175" t="s">
        <v>112</v>
      </c>
      <c r="C110" s="175"/>
      <c r="D110" s="175"/>
      <c r="E110" s="99"/>
      <c r="F110" s="176" t="s">
        <v>112</v>
      </c>
      <c r="G110" s="176"/>
      <c r="H110" s="176"/>
      <c r="I110" s="176"/>
      <c r="J110" s="176"/>
      <c r="K110" s="176"/>
      <c r="L110" s="176"/>
      <c r="M110" s="176"/>
      <c r="N110" s="176"/>
      <c r="O110" s="81"/>
    </row>
    <row r="111" spans="1:15" ht="15">
      <c r="A111" s="81"/>
      <c r="B111" s="100" t="s">
        <v>113</v>
      </c>
      <c r="C111" s="173" t="s">
        <v>108</v>
      </c>
      <c r="D111" s="173"/>
      <c r="E111" s="97"/>
      <c r="F111" s="101" t="s">
        <v>113</v>
      </c>
      <c r="G111" s="174" t="s">
        <v>122</v>
      </c>
      <c r="H111" s="174"/>
      <c r="I111" s="174"/>
      <c r="J111" s="174"/>
      <c r="K111" s="174"/>
      <c r="L111" s="174"/>
      <c r="M111" s="174"/>
      <c r="N111" s="174"/>
      <c r="O111" s="81"/>
    </row>
    <row r="112" spans="1:15" ht="15">
      <c r="A112" s="81"/>
      <c r="B112" s="102" t="s">
        <v>113</v>
      </c>
      <c r="C112" s="177" t="s">
        <v>110</v>
      </c>
      <c r="D112" s="177"/>
      <c r="E112" s="103"/>
      <c r="F112" s="104" t="s">
        <v>113</v>
      </c>
      <c r="G112" s="178" t="s">
        <v>118</v>
      </c>
      <c r="H112" s="178"/>
      <c r="I112" s="178"/>
      <c r="J112" s="178"/>
      <c r="K112" s="178"/>
      <c r="L112" s="178"/>
      <c r="M112" s="178"/>
      <c r="N112" s="178"/>
      <c r="O112" s="81"/>
    </row>
    <row r="113" spans="1:15" ht="15">
      <c r="A113" s="81"/>
      <c r="B113" s="87"/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92"/>
      <c r="O113" s="81"/>
    </row>
    <row r="114" spans="1:15" ht="15">
      <c r="A114" s="81"/>
      <c r="B114" s="105" t="s">
        <v>26</v>
      </c>
      <c r="C114" s="81"/>
      <c r="D114" s="81"/>
      <c r="E114" s="81"/>
      <c r="F114" s="106">
        <v>1</v>
      </c>
      <c r="G114" s="106">
        <v>2</v>
      </c>
      <c r="H114" s="106">
        <v>3</v>
      </c>
      <c r="I114" s="106">
        <v>4</v>
      </c>
      <c r="J114" s="106">
        <v>5</v>
      </c>
      <c r="K114" s="179" t="s">
        <v>27</v>
      </c>
      <c r="L114" s="179"/>
      <c r="M114" s="106" t="s">
        <v>28</v>
      </c>
      <c r="N114" s="106" t="s">
        <v>29</v>
      </c>
      <c r="O114" s="81"/>
    </row>
    <row r="115" spans="1:15" ht="15">
      <c r="A115" s="81"/>
      <c r="B115" s="107" t="s">
        <v>30</v>
      </c>
      <c r="C115" s="180" t="str">
        <f>IF(C108&gt;"",C108&amp;" - "&amp;G108,"")</f>
        <v>Jiali Lu - Onerva Maijala</v>
      </c>
      <c r="D115" s="180"/>
      <c r="E115" s="109"/>
      <c r="F115" s="110">
        <v>8</v>
      </c>
      <c r="G115" s="110">
        <v>4</v>
      </c>
      <c r="H115" s="110">
        <v>5</v>
      </c>
      <c r="I115" s="110"/>
      <c r="J115" s="111"/>
      <c r="K115" s="112">
        <f>IF(ISBLANK(F115),"",COUNTIF(F115:J115,"&gt;=0"))</f>
        <v>3</v>
      </c>
      <c r="L115" s="113">
        <f>IF(ISBLANK(F115),"",IF(LEFT(F115)="-",1,0)+IF(LEFT(G115)="-",1,0)+IF(LEFT(H115)="-",1,0)+IF(LEFT(I115)="-",1,0)+IF(LEFT(J115)="-",1,0))</f>
        <v>0</v>
      </c>
      <c r="M115" s="114">
        <f aca="true" t="shared" si="4" ref="M115:N119">IF(K115=3,1,"")</f>
        <v>1</v>
      </c>
      <c r="N115" s="115">
        <f t="shared" si="4"/>
      </c>
      <c r="O115" s="81"/>
    </row>
    <row r="116" spans="1:15" ht="15">
      <c r="A116" s="81"/>
      <c r="B116" s="107" t="s">
        <v>31</v>
      </c>
      <c r="C116" s="180" t="str">
        <f>IF(C109&gt;"",C109&amp;" - "&amp;G109,"")</f>
        <v>Taisiia Bril - Sohvi Vuorinen</v>
      </c>
      <c r="D116" s="180"/>
      <c r="E116" s="109"/>
      <c r="F116" s="110">
        <v>6</v>
      </c>
      <c r="G116" s="110">
        <v>3</v>
      </c>
      <c r="H116" s="110">
        <v>9</v>
      </c>
      <c r="I116" s="110"/>
      <c r="J116" s="116"/>
      <c r="K116" s="117">
        <f>IF(ISBLANK(F116),"",COUNTIF(F116:J116,"&gt;=0"))</f>
        <v>3</v>
      </c>
      <c r="L116" s="118">
        <f>IF(ISBLANK(F116),"",IF(LEFT(F116)="-",1,0)+IF(LEFT(G116)="-",1,0)+IF(LEFT(H116)="-",1,0)+IF(LEFT(I116)="-",1,0)+IF(LEFT(J116)="-",1,0))</f>
        <v>0</v>
      </c>
      <c r="M116" s="119">
        <f t="shared" si="4"/>
        <v>1</v>
      </c>
      <c r="N116" s="120">
        <f t="shared" si="4"/>
      </c>
      <c r="O116" s="81"/>
    </row>
    <row r="117" spans="1:15" ht="15">
      <c r="A117" s="81"/>
      <c r="B117" s="121" t="s">
        <v>114</v>
      </c>
      <c r="C117" s="108" t="str">
        <f>IF(C111&gt;"",C111&amp;" / "&amp;C112,"")</f>
        <v>Jiali Lu / Taisiia Bril</v>
      </c>
      <c r="D117" s="108" t="str">
        <f>IF(G111&gt;"",G111&amp;" / "&amp;G112,"")</f>
        <v>Onerva Maijala / Viola Saarto</v>
      </c>
      <c r="E117" s="122"/>
      <c r="F117" s="110">
        <v>7</v>
      </c>
      <c r="G117" s="110">
        <v>7</v>
      </c>
      <c r="H117" s="110">
        <v>8</v>
      </c>
      <c r="I117" s="110"/>
      <c r="J117" s="116"/>
      <c r="K117" s="117">
        <f>IF(ISBLANK(F117),"",COUNTIF(F117:J117,"&gt;=0"))</f>
        <v>3</v>
      </c>
      <c r="L117" s="118">
        <f>IF(ISBLANK(F117),"",IF(LEFT(F117)="-",1,0)+IF(LEFT(G117)="-",1,0)+IF(LEFT(H117)="-",1,0)+IF(LEFT(I117)="-",1,0)+IF(LEFT(J117)="-",1,0))</f>
        <v>0</v>
      </c>
      <c r="M117" s="119">
        <f t="shared" si="4"/>
        <v>1</v>
      </c>
      <c r="N117" s="120">
        <f t="shared" si="4"/>
      </c>
      <c r="O117" s="81"/>
    </row>
    <row r="118" spans="1:15" ht="15">
      <c r="A118" s="81"/>
      <c r="B118" s="107" t="s">
        <v>33</v>
      </c>
      <c r="C118" s="180" t="str">
        <f>IF(C108&gt;"",C108&amp;" - "&amp;G109,"")</f>
        <v>Jiali Lu - Sohvi Vuorinen</v>
      </c>
      <c r="D118" s="180"/>
      <c r="E118" s="109"/>
      <c r="F118" s="110"/>
      <c r="G118" s="110"/>
      <c r="H118" s="110"/>
      <c r="I118" s="110"/>
      <c r="J118" s="116"/>
      <c r="K118" s="117">
        <f>IF(ISBLANK(F118),"",COUNTIF(F118:J118,"&gt;=0"))</f>
      </c>
      <c r="L118" s="118">
        <f>IF(ISBLANK(F118),"",IF(LEFT(F118)="-",1,0)+IF(LEFT(G118)="-",1,0)+IF(LEFT(H118)="-",1,0)+IF(LEFT(I118)="-",1,0)+IF(LEFT(J118)="-",1,0))</f>
      </c>
      <c r="M118" s="119">
        <f t="shared" si="4"/>
      </c>
      <c r="N118" s="120">
        <f t="shared" si="4"/>
      </c>
      <c r="O118" s="81"/>
    </row>
    <row r="119" spans="1:15" ht="15">
      <c r="A119" s="81"/>
      <c r="B119" s="107" t="s">
        <v>34</v>
      </c>
      <c r="C119" s="180" t="str">
        <f>IF(C109&gt;"",C109&amp;" - "&amp;G108,"")</f>
        <v>Taisiia Bril - Onerva Maijala</v>
      </c>
      <c r="D119" s="180"/>
      <c r="E119" s="109"/>
      <c r="F119" s="110"/>
      <c r="G119" s="110"/>
      <c r="H119" s="110"/>
      <c r="I119" s="110"/>
      <c r="J119" s="116"/>
      <c r="K119" s="123">
        <f>IF(ISBLANK(F119),"",COUNTIF(F119:J119,"&gt;=0"))</f>
      </c>
      <c r="L119" s="124">
        <f>IF(ISBLANK(F119),"",IF(LEFT(F119)="-",1,0)+IF(LEFT(G119)="-",1,0)+IF(LEFT(H119)="-",1,0)+IF(LEFT(I119)="-",1,0)+IF(LEFT(J119)="-",1,0))</f>
      </c>
      <c r="M119" s="125">
        <f t="shared" si="4"/>
      </c>
      <c r="N119" s="126">
        <f t="shared" si="4"/>
      </c>
      <c r="O119" s="81"/>
    </row>
    <row r="120" spans="1:15" ht="18.75">
      <c r="A120" s="81"/>
      <c r="B120" s="127"/>
      <c r="C120" s="128"/>
      <c r="D120" s="128"/>
      <c r="E120" s="128"/>
      <c r="F120" s="129"/>
      <c r="G120" s="129"/>
      <c r="H120" s="130"/>
      <c r="I120" s="181" t="s">
        <v>35</v>
      </c>
      <c r="J120" s="181"/>
      <c r="K120" s="131">
        <f>COUNTIF(K115:K119,"=3")</f>
        <v>3</v>
      </c>
      <c r="L120" s="132">
        <f>COUNTIF(L115:L119,"=3")</f>
        <v>0</v>
      </c>
      <c r="M120" s="133">
        <f>SUM(M115:M119)</f>
        <v>3</v>
      </c>
      <c r="N120" s="134">
        <f>SUM(N115:N119)</f>
        <v>0</v>
      </c>
      <c r="O120" s="81"/>
    </row>
    <row r="121" spans="1:15" ht="15">
      <c r="A121" s="81"/>
      <c r="B121" s="135" t="s">
        <v>36</v>
      </c>
      <c r="C121" s="128"/>
      <c r="D121" s="128"/>
      <c r="E121" s="128"/>
      <c r="F121" s="128"/>
      <c r="G121" s="128"/>
      <c r="H121" s="128"/>
      <c r="I121" s="128"/>
      <c r="J121" s="128"/>
      <c r="K121" s="81"/>
      <c r="L121" s="81"/>
      <c r="M121" s="81"/>
      <c r="N121" s="92"/>
      <c r="O121" s="81"/>
    </row>
    <row r="122" spans="1:15" ht="15">
      <c r="A122" s="81"/>
      <c r="B122" s="136" t="s">
        <v>37</v>
      </c>
      <c r="C122" s="137"/>
      <c r="D122" s="138" t="s">
        <v>38</v>
      </c>
      <c r="E122" s="137"/>
      <c r="F122" s="138" t="s">
        <v>39</v>
      </c>
      <c r="G122" s="138"/>
      <c r="H122" s="139"/>
      <c r="I122" s="81"/>
      <c r="J122" s="182" t="s">
        <v>40</v>
      </c>
      <c r="K122" s="182"/>
      <c r="L122" s="182"/>
      <c r="M122" s="182"/>
      <c r="N122" s="182"/>
      <c r="O122" s="81"/>
    </row>
    <row r="123" spans="1:15" ht="21">
      <c r="A123" s="81"/>
      <c r="B123" s="183"/>
      <c r="C123" s="183"/>
      <c r="D123" s="183"/>
      <c r="E123" s="140"/>
      <c r="F123" s="184"/>
      <c r="G123" s="184"/>
      <c r="H123" s="184"/>
      <c r="I123" s="184"/>
      <c r="J123" s="185" t="str">
        <f>IF(M120=3,C107,IF(N120=3,G107,""))</f>
        <v>OPT-86</v>
      </c>
      <c r="K123" s="185"/>
      <c r="L123" s="185"/>
      <c r="M123" s="185"/>
      <c r="N123" s="185"/>
      <c r="O123" s="81"/>
    </row>
    <row r="124" spans="1:15" ht="6" customHeight="1">
      <c r="A124" s="81"/>
      <c r="B124" s="141"/>
      <c r="C124" s="142"/>
      <c r="D124" s="142"/>
      <c r="E124" s="142"/>
      <c r="F124" s="142"/>
      <c r="G124" s="142"/>
      <c r="H124" s="142"/>
      <c r="I124" s="142"/>
      <c r="J124" s="142"/>
      <c r="K124" s="142"/>
      <c r="L124" s="142"/>
      <c r="M124" s="142"/>
      <c r="N124" s="143"/>
      <c r="O124" s="81"/>
    </row>
    <row r="125" ht="8.25" customHeight="1"/>
    <row r="127" spans="1:15" ht="15">
      <c r="A127" s="81"/>
      <c r="B127" s="82"/>
      <c r="C127" s="83"/>
      <c r="D127" s="83"/>
      <c r="E127" s="83"/>
      <c r="F127" s="84"/>
      <c r="G127" s="85" t="s">
        <v>0</v>
      </c>
      <c r="H127" s="86"/>
      <c r="I127" s="170" t="s">
        <v>1</v>
      </c>
      <c r="J127" s="170"/>
      <c r="K127" s="170"/>
      <c r="L127" s="170"/>
      <c r="M127" s="170"/>
      <c r="N127" s="170"/>
      <c r="O127" s="81"/>
    </row>
    <row r="128" spans="1:15" ht="15">
      <c r="A128" s="81"/>
      <c r="B128" s="87"/>
      <c r="C128" s="11" t="s">
        <v>2</v>
      </c>
      <c r="D128" s="11"/>
      <c r="E128" s="81"/>
      <c r="F128" s="88"/>
      <c r="G128" s="85" t="s">
        <v>3</v>
      </c>
      <c r="H128" s="89"/>
      <c r="I128" s="170" t="s">
        <v>4</v>
      </c>
      <c r="J128" s="170"/>
      <c r="K128" s="170"/>
      <c r="L128" s="170"/>
      <c r="M128" s="170"/>
      <c r="N128" s="170"/>
      <c r="O128" s="81"/>
    </row>
    <row r="129" spans="1:15" ht="15.75">
      <c r="A129" s="81"/>
      <c r="B129" s="87"/>
      <c r="C129" s="90" t="s">
        <v>104</v>
      </c>
      <c r="D129" s="90"/>
      <c r="E129" s="81"/>
      <c r="F129" s="88"/>
      <c r="G129" s="85" t="s">
        <v>5</v>
      </c>
      <c r="H129" s="89"/>
      <c r="I129" s="170" t="s">
        <v>105</v>
      </c>
      <c r="J129" s="170"/>
      <c r="K129" s="170"/>
      <c r="L129" s="170"/>
      <c r="M129" s="170"/>
      <c r="N129" s="170"/>
      <c r="O129" s="81"/>
    </row>
    <row r="130" spans="1:20" ht="15.75">
      <c r="A130" s="81"/>
      <c r="B130" s="87"/>
      <c r="C130" s="81" t="s">
        <v>106</v>
      </c>
      <c r="D130" s="90"/>
      <c r="E130" s="81"/>
      <c r="F130" s="88"/>
      <c r="G130" s="85" t="s">
        <v>107</v>
      </c>
      <c r="H130" s="89"/>
      <c r="I130" s="170">
        <v>45367</v>
      </c>
      <c r="J130" s="170"/>
      <c r="K130" s="170"/>
      <c r="L130" s="170"/>
      <c r="M130" s="170"/>
      <c r="N130" s="170"/>
      <c r="O130" s="81"/>
      <c r="R130" s="91"/>
      <c r="S130" s="91"/>
      <c r="T130" s="91"/>
    </row>
    <row r="131" spans="1:20" ht="15">
      <c r="A131" s="81"/>
      <c r="B131" s="87"/>
      <c r="C131" s="81"/>
      <c r="D131" s="81"/>
      <c r="E131" s="81"/>
      <c r="F131" s="81"/>
      <c r="G131" s="81"/>
      <c r="H131" s="81"/>
      <c r="I131" s="81"/>
      <c r="J131" s="81"/>
      <c r="K131" s="81"/>
      <c r="L131" s="81"/>
      <c r="M131" s="81"/>
      <c r="N131" s="92"/>
      <c r="O131" s="81"/>
      <c r="R131" s="91"/>
      <c r="S131" s="91"/>
      <c r="T131" s="91"/>
    </row>
    <row r="132" spans="1:15" ht="15">
      <c r="A132" s="81"/>
      <c r="B132" s="93" t="s">
        <v>10</v>
      </c>
      <c r="C132" s="171" t="s">
        <v>45</v>
      </c>
      <c r="D132" s="171"/>
      <c r="E132" s="94"/>
      <c r="F132" s="95" t="s">
        <v>12</v>
      </c>
      <c r="G132" s="172" t="s">
        <v>119</v>
      </c>
      <c r="H132" s="172"/>
      <c r="I132" s="172"/>
      <c r="J132" s="172"/>
      <c r="K132" s="172"/>
      <c r="L132" s="172"/>
      <c r="M132" s="172"/>
      <c r="N132" s="172"/>
      <c r="O132" s="81"/>
    </row>
    <row r="133" spans="1:15" ht="15">
      <c r="A133" s="81"/>
      <c r="B133" s="96" t="s">
        <v>14</v>
      </c>
      <c r="C133" s="173" t="s">
        <v>115</v>
      </c>
      <c r="D133" s="173"/>
      <c r="E133" s="97"/>
      <c r="F133" s="98" t="s">
        <v>16</v>
      </c>
      <c r="G133" s="174" t="s">
        <v>120</v>
      </c>
      <c r="H133" s="174"/>
      <c r="I133" s="174"/>
      <c r="J133" s="174"/>
      <c r="K133" s="174"/>
      <c r="L133" s="174"/>
      <c r="M133" s="174"/>
      <c r="N133" s="174"/>
      <c r="O133" s="81"/>
    </row>
    <row r="134" spans="1:15" ht="15">
      <c r="A134" s="81"/>
      <c r="B134" s="96" t="s">
        <v>18</v>
      </c>
      <c r="C134" s="173" t="s">
        <v>117</v>
      </c>
      <c r="D134" s="173"/>
      <c r="E134" s="97"/>
      <c r="F134" s="98" t="s">
        <v>20</v>
      </c>
      <c r="G134" s="174" t="s">
        <v>121</v>
      </c>
      <c r="H134" s="174"/>
      <c r="I134" s="174"/>
      <c r="J134" s="174"/>
      <c r="K134" s="174"/>
      <c r="L134" s="174"/>
      <c r="M134" s="174"/>
      <c r="N134" s="174"/>
      <c r="O134" s="81"/>
    </row>
    <row r="135" spans="1:15" ht="15">
      <c r="A135" s="81"/>
      <c r="B135" s="175" t="s">
        <v>112</v>
      </c>
      <c r="C135" s="175"/>
      <c r="D135" s="175"/>
      <c r="E135" s="99"/>
      <c r="F135" s="176" t="s">
        <v>112</v>
      </c>
      <c r="G135" s="176"/>
      <c r="H135" s="176"/>
      <c r="I135" s="176"/>
      <c r="J135" s="176"/>
      <c r="K135" s="176"/>
      <c r="L135" s="176"/>
      <c r="M135" s="176"/>
      <c r="N135" s="176"/>
      <c r="O135" s="81"/>
    </row>
    <row r="136" spans="1:15" ht="15">
      <c r="A136" s="81"/>
      <c r="B136" s="100" t="s">
        <v>113</v>
      </c>
      <c r="C136" s="173" t="s">
        <v>115</v>
      </c>
      <c r="D136" s="173"/>
      <c r="E136" s="97"/>
      <c r="F136" s="101" t="s">
        <v>113</v>
      </c>
      <c r="G136" s="174" t="s">
        <v>120</v>
      </c>
      <c r="H136" s="174"/>
      <c r="I136" s="174"/>
      <c r="J136" s="174"/>
      <c r="K136" s="174"/>
      <c r="L136" s="174"/>
      <c r="M136" s="174"/>
      <c r="N136" s="174"/>
      <c r="O136" s="81"/>
    </row>
    <row r="137" spans="1:15" ht="15">
      <c r="A137" s="81"/>
      <c r="B137" s="102" t="s">
        <v>113</v>
      </c>
      <c r="C137" s="177" t="s">
        <v>117</v>
      </c>
      <c r="D137" s="177"/>
      <c r="E137" s="103"/>
      <c r="F137" s="104" t="s">
        <v>113</v>
      </c>
      <c r="G137" s="178" t="s">
        <v>121</v>
      </c>
      <c r="H137" s="178"/>
      <c r="I137" s="178"/>
      <c r="J137" s="178"/>
      <c r="K137" s="178"/>
      <c r="L137" s="178"/>
      <c r="M137" s="178"/>
      <c r="N137" s="178"/>
      <c r="O137" s="81"/>
    </row>
    <row r="138" spans="1:15" ht="15">
      <c r="A138" s="81"/>
      <c r="B138" s="87"/>
      <c r="C138" s="81"/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92"/>
      <c r="O138" s="81"/>
    </row>
    <row r="139" spans="1:15" ht="15">
      <c r="A139" s="81"/>
      <c r="B139" s="105" t="s">
        <v>26</v>
      </c>
      <c r="C139" s="81"/>
      <c r="D139" s="81"/>
      <c r="E139" s="81"/>
      <c r="F139" s="106">
        <v>1</v>
      </c>
      <c r="G139" s="106">
        <v>2</v>
      </c>
      <c r="H139" s="106">
        <v>3</v>
      </c>
      <c r="I139" s="106">
        <v>4</v>
      </c>
      <c r="J139" s="106">
        <v>5</v>
      </c>
      <c r="K139" s="179" t="s">
        <v>27</v>
      </c>
      <c r="L139" s="179"/>
      <c r="M139" s="106" t="s">
        <v>28</v>
      </c>
      <c r="N139" s="106" t="s">
        <v>29</v>
      </c>
      <c r="O139" s="81"/>
    </row>
    <row r="140" spans="1:15" ht="15">
      <c r="A140" s="81"/>
      <c r="B140" s="107" t="s">
        <v>30</v>
      </c>
      <c r="C140" s="180" t="str">
        <f>IF(C133&gt;"",C133&amp;" - "&amp;G133,"")</f>
        <v>Kamilla Kadar - Sanni Turi</v>
      </c>
      <c r="D140" s="180"/>
      <c r="E140" s="109"/>
      <c r="F140" s="110">
        <v>6</v>
      </c>
      <c r="G140" s="110">
        <v>-6</v>
      </c>
      <c r="H140" s="110">
        <v>7</v>
      </c>
      <c r="I140" s="110">
        <v>4</v>
      </c>
      <c r="J140" s="111"/>
      <c r="K140" s="112">
        <f>IF(ISBLANK(F140),"",COUNTIF(F140:J140,"&gt;=0"))</f>
        <v>3</v>
      </c>
      <c r="L140" s="113">
        <f>IF(ISBLANK(F140),"",IF(LEFT(F140)="-",1,0)+IF(LEFT(G140)="-",1,0)+IF(LEFT(H140)="-",1,0)+IF(LEFT(I140)="-",1,0)+IF(LEFT(J140)="-",1,0))</f>
        <v>1</v>
      </c>
      <c r="M140" s="114">
        <f aca="true" t="shared" si="5" ref="M140:N144">IF(K140=3,1,"")</f>
        <v>1</v>
      </c>
      <c r="N140" s="115">
        <f t="shared" si="5"/>
      </c>
      <c r="O140" s="81"/>
    </row>
    <row r="141" spans="1:15" ht="15">
      <c r="A141" s="81"/>
      <c r="B141" s="107" t="s">
        <v>31</v>
      </c>
      <c r="C141" s="180" t="str">
        <f>IF(C134&gt;"",C134&amp;" - "&amp;G134,"")</f>
        <v>Paola Estrada Noso - Emily Turi</v>
      </c>
      <c r="D141" s="180"/>
      <c r="E141" s="109"/>
      <c r="F141" s="110">
        <v>-7</v>
      </c>
      <c r="G141" s="110">
        <v>-4</v>
      </c>
      <c r="H141" s="110">
        <v>-4</v>
      </c>
      <c r="I141" s="110"/>
      <c r="J141" s="116"/>
      <c r="K141" s="117">
        <f>IF(ISBLANK(F141),"",COUNTIF(F141:J141,"&gt;=0"))</f>
        <v>0</v>
      </c>
      <c r="L141" s="118">
        <f>IF(ISBLANK(F141),"",IF(LEFT(F141)="-",1,0)+IF(LEFT(G141)="-",1,0)+IF(LEFT(H141)="-",1,0)+IF(LEFT(I141)="-",1,0)+IF(LEFT(J141)="-",1,0))</f>
        <v>3</v>
      </c>
      <c r="M141" s="119">
        <f t="shared" si="5"/>
      </c>
      <c r="N141" s="120">
        <f t="shared" si="5"/>
        <v>1</v>
      </c>
      <c r="O141" s="81"/>
    </row>
    <row r="142" spans="1:15" ht="15">
      <c r="A142" s="81"/>
      <c r="B142" s="121" t="s">
        <v>114</v>
      </c>
      <c r="C142" s="108" t="str">
        <f>IF(C136&gt;"",C136&amp;" / "&amp;C137,"")</f>
        <v>Kamilla Kadar / Paola Estrada Noso</v>
      </c>
      <c r="D142" s="108" t="str">
        <f>IF(G136&gt;"",G136&amp;" / "&amp;G137,"")</f>
        <v>Sanni Turi / Emily Turi</v>
      </c>
      <c r="E142" s="122"/>
      <c r="F142" s="110">
        <v>-4</v>
      </c>
      <c r="G142" s="110">
        <v>-8</v>
      </c>
      <c r="H142" s="110">
        <v>-5</v>
      </c>
      <c r="I142" s="110"/>
      <c r="J142" s="116"/>
      <c r="K142" s="117">
        <f>IF(ISBLANK(F142),"",COUNTIF(F142:J142,"&gt;=0"))</f>
        <v>0</v>
      </c>
      <c r="L142" s="118">
        <f>IF(ISBLANK(F142),"",IF(LEFT(F142)="-",1,0)+IF(LEFT(G142)="-",1,0)+IF(LEFT(H142)="-",1,0)+IF(LEFT(I142)="-",1,0)+IF(LEFT(J142)="-",1,0))</f>
        <v>3</v>
      </c>
      <c r="M142" s="119">
        <f t="shared" si="5"/>
      </c>
      <c r="N142" s="120">
        <f t="shared" si="5"/>
        <v>1</v>
      </c>
      <c r="O142" s="81"/>
    </row>
    <row r="143" spans="1:15" ht="15">
      <c r="A143" s="81"/>
      <c r="B143" s="107" t="s">
        <v>33</v>
      </c>
      <c r="C143" s="180" t="str">
        <f>IF(C133&gt;"",C133&amp;" - "&amp;G134,"")</f>
        <v>Kamilla Kadar - Emily Turi</v>
      </c>
      <c r="D143" s="180"/>
      <c r="E143" s="109"/>
      <c r="F143" s="110">
        <v>6</v>
      </c>
      <c r="G143" s="110">
        <v>2</v>
      </c>
      <c r="H143" s="110">
        <v>7</v>
      </c>
      <c r="I143" s="110"/>
      <c r="J143" s="116"/>
      <c r="K143" s="117">
        <f>IF(ISBLANK(F143),"",COUNTIF(F143:J143,"&gt;=0"))</f>
        <v>3</v>
      </c>
      <c r="L143" s="118">
        <f>IF(ISBLANK(F143),"",IF(LEFT(F143)="-",1,0)+IF(LEFT(G143)="-",1,0)+IF(LEFT(H143)="-",1,0)+IF(LEFT(I143)="-",1,0)+IF(LEFT(J143)="-",1,0))</f>
        <v>0</v>
      </c>
      <c r="M143" s="119">
        <f t="shared" si="5"/>
        <v>1</v>
      </c>
      <c r="N143" s="120">
        <f t="shared" si="5"/>
      </c>
      <c r="O143" s="81"/>
    </row>
    <row r="144" spans="1:15" ht="15">
      <c r="A144" s="81"/>
      <c r="B144" s="107" t="s">
        <v>34</v>
      </c>
      <c r="C144" s="180" t="str">
        <f>IF(C134&gt;"",C134&amp;" - "&amp;G133,"")</f>
        <v>Paola Estrada Noso - Sanni Turi</v>
      </c>
      <c r="D144" s="180"/>
      <c r="E144" s="109"/>
      <c r="F144" s="110">
        <v>-4</v>
      </c>
      <c r="G144" s="110">
        <v>-7</v>
      </c>
      <c r="H144" s="110">
        <v>-4</v>
      </c>
      <c r="I144" s="110"/>
      <c r="J144" s="116"/>
      <c r="K144" s="123">
        <f>IF(ISBLANK(F144),"",COUNTIF(F144:J144,"&gt;=0"))</f>
        <v>0</v>
      </c>
      <c r="L144" s="124">
        <f>IF(ISBLANK(F144),"",IF(LEFT(F144)="-",1,0)+IF(LEFT(G144)="-",1,0)+IF(LEFT(H144)="-",1,0)+IF(LEFT(I144)="-",1,0)+IF(LEFT(J144)="-",1,0))</f>
        <v>3</v>
      </c>
      <c r="M144" s="125">
        <f t="shared" si="5"/>
      </c>
      <c r="N144" s="126">
        <f t="shared" si="5"/>
        <v>1</v>
      </c>
      <c r="O144" s="81"/>
    </row>
    <row r="145" spans="1:15" ht="18.75">
      <c r="A145" s="81"/>
      <c r="B145" s="127"/>
      <c r="C145" s="128"/>
      <c r="D145" s="128"/>
      <c r="E145" s="128"/>
      <c r="F145" s="129"/>
      <c r="G145" s="129"/>
      <c r="H145" s="130"/>
      <c r="I145" s="181" t="s">
        <v>35</v>
      </c>
      <c r="J145" s="181"/>
      <c r="K145" s="131">
        <f>COUNTIF(K140:K144,"=3")</f>
        <v>2</v>
      </c>
      <c r="L145" s="132">
        <f>COUNTIF(L140:L144,"=3")</f>
        <v>3</v>
      </c>
      <c r="M145" s="133">
        <f>SUM(M140:M144)</f>
        <v>2</v>
      </c>
      <c r="N145" s="134">
        <f>SUM(N140:N144)</f>
        <v>3</v>
      </c>
      <c r="O145" s="81"/>
    </row>
    <row r="146" spans="1:15" ht="15">
      <c r="A146" s="81"/>
      <c r="B146" s="135" t="s">
        <v>36</v>
      </c>
      <c r="C146" s="128"/>
      <c r="D146" s="128"/>
      <c r="E146" s="128"/>
      <c r="F146" s="128"/>
      <c r="G146" s="128"/>
      <c r="H146" s="128"/>
      <c r="I146" s="128"/>
      <c r="J146" s="128"/>
      <c r="K146" s="81"/>
      <c r="L146" s="81"/>
      <c r="M146" s="81"/>
      <c r="N146" s="92"/>
      <c r="O146" s="81"/>
    </row>
    <row r="147" spans="1:15" ht="15">
      <c r="A147" s="81"/>
      <c r="B147" s="136" t="s">
        <v>37</v>
      </c>
      <c r="C147" s="137"/>
      <c r="D147" s="138" t="s">
        <v>38</v>
      </c>
      <c r="E147" s="137"/>
      <c r="F147" s="138" t="s">
        <v>39</v>
      </c>
      <c r="G147" s="138"/>
      <c r="H147" s="139"/>
      <c r="I147" s="81"/>
      <c r="J147" s="182" t="s">
        <v>40</v>
      </c>
      <c r="K147" s="182"/>
      <c r="L147" s="182"/>
      <c r="M147" s="182"/>
      <c r="N147" s="182"/>
      <c r="O147" s="81"/>
    </row>
    <row r="148" spans="1:15" ht="21">
      <c r="A148" s="81"/>
      <c r="B148" s="183"/>
      <c r="C148" s="183"/>
      <c r="D148" s="183"/>
      <c r="E148" s="140"/>
      <c r="F148" s="184"/>
      <c r="G148" s="184"/>
      <c r="H148" s="184"/>
      <c r="I148" s="184"/>
      <c r="J148" s="185" t="str">
        <f>IF(M145=3,C132,IF(N145=3,G132,""))</f>
        <v>KoKu</v>
      </c>
      <c r="K148" s="185"/>
      <c r="L148" s="185"/>
      <c r="M148" s="185"/>
      <c r="N148" s="185"/>
      <c r="O148" s="81"/>
    </row>
    <row r="149" spans="1:15" ht="6" customHeight="1">
      <c r="A149" s="81"/>
      <c r="B149" s="141"/>
      <c r="C149" s="142"/>
      <c r="D149" s="142"/>
      <c r="E149" s="142"/>
      <c r="F149" s="142"/>
      <c r="G149" s="142"/>
      <c r="H149" s="142"/>
      <c r="I149" s="142"/>
      <c r="J149" s="142"/>
      <c r="K149" s="142"/>
      <c r="L149" s="142"/>
      <c r="M149" s="142"/>
      <c r="N149" s="143"/>
      <c r="O149" s="81"/>
    </row>
    <row r="150" ht="8.25" customHeight="1"/>
    <row r="152" spans="1:15" ht="15">
      <c r="A152" s="81"/>
      <c r="B152" s="82"/>
      <c r="C152" s="83"/>
      <c r="D152" s="83"/>
      <c r="E152" s="83"/>
      <c r="F152" s="84"/>
      <c r="G152" s="85" t="s">
        <v>0</v>
      </c>
      <c r="H152" s="86"/>
      <c r="I152" s="170" t="s">
        <v>1</v>
      </c>
      <c r="J152" s="170"/>
      <c r="K152" s="170"/>
      <c r="L152" s="170"/>
      <c r="M152" s="170"/>
      <c r="N152" s="170"/>
      <c r="O152" s="81"/>
    </row>
    <row r="153" spans="1:15" ht="15">
      <c r="A153" s="81"/>
      <c r="B153" s="87"/>
      <c r="C153" s="11" t="s">
        <v>2</v>
      </c>
      <c r="D153" s="11"/>
      <c r="E153" s="81"/>
      <c r="F153" s="88"/>
      <c r="G153" s="85" t="s">
        <v>3</v>
      </c>
      <c r="H153" s="89"/>
      <c r="I153" s="170" t="s">
        <v>4</v>
      </c>
      <c r="J153" s="170"/>
      <c r="K153" s="170"/>
      <c r="L153" s="170"/>
      <c r="M153" s="170"/>
      <c r="N153" s="170"/>
      <c r="O153" s="81"/>
    </row>
    <row r="154" spans="1:15" ht="15.75">
      <c r="A154" s="81"/>
      <c r="B154" s="87"/>
      <c r="C154" s="90" t="s">
        <v>104</v>
      </c>
      <c r="D154" s="90"/>
      <c r="E154" s="81"/>
      <c r="F154" s="88"/>
      <c r="G154" s="85" t="s">
        <v>5</v>
      </c>
      <c r="H154" s="89"/>
      <c r="I154" s="170" t="s">
        <v>105</v>
      </c>
      <c r="J154" s="170"/>
      <c r="K154" s="170"/>
      <c r="L154" s="170"/>
      <c r="M154" s="170"/>
      <c r="N154" s="170"/>
      <c r="O154" s="81"/>
    </row>
    <row r="155" spans="1:20" ht="15.75">
      <c r="A155" s="81"/>
      <c r="B155" s="87"/>
      <c r="C155" s="81" t="s">
        <v>106</v>
      </c>
      <c r="D155" s="90"/>
      <c r="E155" s="81"/>
      <c r="F155" s="88"/>
      <c r="G155" s="85" t="s">
        <v>107</v>
      </c>
      <c r="H155" s="89"/>
      <c r="I155" s="170">
        <v>45367</v>
      </c>
      <c r="J155" s="170"/>
      <c r="K155" s="170"/>
      <c r="L155" s="170"/>
      <c r="M155" s="170"/>
      <c r="N155" s="170"/>
      <c r="O155" s="81"/>
      <c r="R155" s="91"/>
      <c r="S155" s="91"/>
      <c r="T155" s="91"/>
    </row>
    <row r="156" spans="1:20" ht="15">
      <c r="A156" s="81"/>
      <c r="B156" s="87"/>
      <c r="C156" s="81"/>
      <c r="D156" s="81"/>
      <c r="E156" s="81"/>
      <c r="F156" s="81"/>
      <c r="G156" s="81"/>
      <c r="H156" s="81"/>
      <c r="I156" s="81"/>
      <c r="J156" s="81"/>
      <c r="K156" s="81"/>
      <c r="L156" s="81"/>
      <c r="M156" s="81"/>
      <c r="N156" s="92"/>
      <c r="O156" s="81"/>
      <c r="R156" s="91"/>
      <c r="S156" s="91"/>
      <c r="T156" s="91"/>
    </row>
    <row r="157" spans="1:15" ht="15">
      <c r="A157" s="81"/>
      <c r="B157" s="93" t="s">
        <v>10</v>
      </c>
      <c r="C157" s="171" t="s">
        <v>13</v>
      </c>
      <c r="D157" s="171"/>
      <c r="E157" s="94"/>
      <c r="F157" s="95" t="s">
        <v>12</v>
      </c>
      <c r="G157" s="172" t="s">
        <v>52</v>
      </c>
      <c r="H157" s="172"/>
      <c r="I157" s="172"/>
      <c r="J157" s="172"/>
      <c r="K157" s="172"/>
      <c r="L157" s="172"/>
      <c r="M157" s="172"/>
      <c r="N157" s="172"/>
      <c r="O157" s="81"/>
    </row>
    <row r="158" spans="1:15" ht="15">
      <c r="A158" s="81"/>
      <c r="B158" s="96" t="s">
        <v>14</v>
      </c>
      <c r="C158" s="173" t="s">
        <v>109</v>
      </c>
      <c r="D158" s="173"/>
      <c r="E158" s="97"/>
      <c r="F158" s="98" t="s">
        <v>16</v>
      </c>
      <c r="G158" s="174" t="s">
        <v>118</v>
      </c>
      <c r="H158" s="174"/>
      <c r="I158" s="174"/>
      <c r="J158" s="174"/>
      <c r="K158" s="174"/>
      <c r="L158" s="174"/>
      <c r="M158" s="174"/>
      <c r="N158" s="174"/>
      <c r="O158" s="81"/>
    </row>
    <row r="159" spans="1:15" ht="15">
      <c r="A159" s="81"/>
      <c r="B159" s="96" t="s">
        <v>18</v>
      </c>
      <c r="C159" s="173" t="s">
        <v>111</v>
      </c>
      <c r="D159" s="173"/>
      <c r="E159" s="97"/>
      <c r="F159" s="98" t="s">
        <v>20</v>
      </c>
      <c r="G159" s="174" t="s">
        <v>122</v>
      </c>
      <c r="H159" s="174"/>
      <c r="I159" s="174"/>
      <c r="J159" s="174"/>
      <c r="K159" s="174"/>
      <c r="L159" s="174"/>
      <c r="M159" s="174"/>
      <c r="N159" s="174"/>
      <c r="O159" s="81"/>
    </row>
    <row r="160" spans="1:15" ht="15">
      <c r="A160" s="81"/>
      <c r="B160" s="175" t="s">
        <v>112</v>
      </c>
      <c r="C160" s="175"/>
      <c r="D160" s="175"/>
      <c r="E160" s="99"/>
      <c r="F160" s="176" t="s">
        <v>112</v>
      </c>
      <c r="G160" s="176"/>
      <c r="H160" s="176"/>
      <c r="I160" s="176"/>
      <c r="J160" s="176"/>
      <c r="K160" s="176"/>
      <c r="L160" s="176"/>
      <c r="M160" s="176"/>
      <c r="N160" s="176"/>
      <c r="O160" s="81"/>
    </row>
    <row r="161" spans="1:15" ht="15">
      <c r="A161" s="81"/>
      <c r="B161" s="100" t="s">
        <v>113</v>
      </c>
      <c r="C161" s="173" t="s">
        <v>109</v>
      </c>
      <c r="D161" s="173"/>
      <c r="E161" s="97"/>
      <c r="F161" s="101" t="s">
        <v>113</v>
      </c>
      <c r="G161" s="174" t="s">
        <v>122</v>
      </c>
      <c r="H161" s="174"/>
      <c r="I161" s="174"/>
      <c r="J161" s="174"/>
      <c r="K161" s="174"/>
      <c r="L161" s="174"/>
      <c r="M161" s="174"/>
      <c r="N161" s="174"/>
      <c r="O161" s="81"/>
    </row>
    <row r="162" spans="1:15" ht="15">
      <c r="A162" s="81"/>
      <c r="B162" s="102" t="s">
        <v>113</v>
      </c>
      <c r="C162" s="177" t="s">
        <v>111</v>
      </c>
      <c r="D162" s="177"/>
      <c r="E162" s="103"/>
      <c r="F162" s="104" t="s">
        <v>113</v>
      </c>
      <c r="G162" s="178" t="s">
        <v>116</v>
      </c>
      <c r="H162" s="178"/>
      <c r="I162" s="178"/>
      <c r="J162" s="178"/>
      <c r="K162" s="178"/>
      <c r="L162" s="178"/>
      <c r="M162" s="178"/>
      <c r="N162" s="178"/>
      <c r="O162" s="81"/>
    </row>
    <row r="163" spans="1:15" ht="15">
      <c r="A163" s="81"/>
      <c r="B163" s="87"/>
      <c r="C163" s="81"/>
      <c r="D163" s="81"/>
      <c r="E163" s="81"/>
      <c r="F163" s="81"/>
      <c r="G163" s="81"/>
      <c r="H163" s="81"/>
      <c r="I163" s="81"/>
      <c r="J163" s="81"/>
      <c r="K163" s="81"/>
      <c r="L163" s="81"/>
      <c r="M163" s="81"/>
      <c r="N163" s="92"/>
      <c r="O163" s="81"/>
    </row>
    <row r="164" spans="1:15" ht="15">
      <c r="A164" s="81"/>
      <c r="B164" s="105" t="s">
        <v>26</v>
      </c>
      <c r="C164" s="81"/>
      <c r="D164" s="81"/>
      <c r="E164" s="81"/>
      <c r="F164" s="106">
        <v>1</v>
      </c>
      <c r="G164" s="106">
        <v>2</v>
      </c>
      <c r="H164" s="106">
        <v>3</v>
      </c>
      <c r="I164" s="106">
        <v>4</v>
      </c>
      <c r="J164" s="106">
        <v>5</v>
      </c>
      <c r="K164" s="179" t="s">
        <v>27</v>
      </c>
      <c r="L164" s="179"/>
      <c r="M164" s="106" t="s">
        <v>28</v>
      </c>
      <c r="N164" s="106" t="s">
        <v>29</v>
      </c>
      <c r="O164" s="81"/>
    </row>
    <row r="165" spans="1:15" ht="15">
      <c r="A165" s="81"/>
      <c r="B165" s="107" t="s">
        <v>30</v>
      </c>
      <c r="C165" s="180" t="str">
        <f>IF(C158&gt;"",C158&amp;" - "&amp;G158,"")</f>
        <v>Arina Bril - Viola Saarto</v>
      </c>
      <c r="D165" s="180"/>
      <c r="E165" s="109"/>
      <c r="F165" s="110">
        <v>9</v>
      </c>
      <c r="G165" s="110">
        <v>-7</v>
      </c>
      <c r="H165" s="110">
        <v>7</v>
      </c>
      <c r="I165" s="110">
        <v>7</v>
      </c>
      <c r="J165" s="111"/>
      <c r="K165" s="112">
        <f>IF(ISBLANK(F165),"",COUNTIF(F165:J165,"&gt;=0"))</f>
        <v>3</v>
      </c>
      <c r="L165" s="113">
        <f>IF(ISBLANK(F165),"",IF(LEFT(F165)="-",1,0)+IF(LEFT(G165)="-",1,0)+IF(LEFT(H165)="-",1,0)+IF(LEFT(I165)="-",1,0)+IF(LEFT(J165)="-",1,0))</f>
        <v>1</v>
      </c>
      <c r="M165" s="114">
        <f aca="true" t="shared" si="6" ref="M165:N169">IF(K165=3,1,"")</f>
        <v>1</v>
      </c>
      <c r="N165" s="115">
        <f t="shared" si="6"/>
      </c>
      <c r="O165" s="81"/>
    </row>
    <row r="166" spans="1:15" ht="15">
      <c r="A166" s="81"/>
      <c r="B166" s="107" t="s">
        <v>31</v>
      </c>
      <c r="C166" s="180" t="str">
        <f>IF(C159&gt;"",C159&amp;" - "&amp;G159,"")</f>
        <v>Ella Seppälä - Onerva Maijala</v>
      </c>
      <c r="D166" s="180"/>
      <c r="E166" s="109"/>
      <c r="F166" s="110">
        <v>-3</v>
      </c>
      <c r="G166" s="110">
        <v>-5</v>
      </c>
      <c r="H166" s="110">
        <v>-4</v>
      </c>
      <c r="I166" s="110"/>
      <c r="J166" s="116"/>
      <c r="K166" s="117">
        <f>IF(ISBLANK(F166),"",COUNTIF(F166:J166,"&gt;=0"))</f>
        <v>0</v>
      </c>
      <c r="L166" s="118">
        <f>IF(ISBLANK(F166),"",IF(LEFT(F166)="-",1,0)+IF(LEFT(G166)="-",1,0)+IF(LEFT(H166)="-",1,0)+IF(LEFT(I166)="-",1,0)+IF(LEFT(J166)="-",1,0))</f>
        <v>3</v>
      </c>
      <c r="M166" s="119">
        <f t="shared" si="6"/>
      </c>
      <c r="N166" s="120">
        <f t="shared" si="6"/>
        <v>1</v>
      </c>
      <c r="O166" s="81"/>
    </row>
    <row r="167" spans="1:15" ht="15">
      <c r="A167" s="81"/>
      <c r="B167" s="121" t="s">
        <v>114</v>
      </c>
      <c r="C167" s="108" t="str">
        <f>IF(C161&gt;"",C161&amp;" / "&amp;C162,"")</f>
        <v>Arina Bril / Ella Seppälä</v>
      </c>
      <c r="D167" s="108" t="str">
        <f>IF(G161&gt;"",G161&amp;" / "&amp;G162,"")</f>
        <v>Onerva Maijala / Sohvi Vuorinen</v>
      </c>
      <c r="E167" s="122"/>
      <c r="F167" s="110">
        <v>-11</v>
      </c>
      <c r="G167" s="110">
        <v>-5</v>
      </c>
      <c r="H167" s="110">
        <v>-5</v>
      </c>
      <c r="I167" s="110"/>
      <c r="J167" s="116"/>
      <c r="K167" s="117">
        <f>IF(ISBLANK(F167),"",COUNTIF(F167:J167,"&gt;=0"))</f>
        <v>0</v>
      </c>
      <c r="L167" s="118">
        <f>IF(ISBLANK(F167),"",IF(LEFT(F167)="-",1,0)+IF(LEFT(G167)="-",1,0)+IF(LEFT(H167)="-",1,0)+IF(LEFT(I167)="-",1,0)+IF(LEFT(J167)="-",1,0))</f>
        <v>3</v>
      </c>
      <c r="M167" s="119">
        <f t="shared" si="6"/>
      </c>
      <c r="N167" s="120">
        <f t="shared" si="6"/>
        <v>1</v>
      </c>
      <c r="O167" s="81"/>
    </row>
    <row r="168" spans="1:15" ht="15">
      <c r="A168" s="81"/>
      <c r="B168" s="107" t="s">
        <v>33</v>
      </c>
      <c r="C168" s="180" t="str">
        <f>IF(C158&gt;"",C158&amp;" - "&amp;G159,"")</f>
        <v>Arina Bril - Onerva Maijala</v>
      </c>
      <c r="D168" s="180"/>
      <c r="E168" s="109"/>
      <c r="F168" s="110">
        <v>6</v>
      </c>
      <c r="G168" s="110">
        <v>4</v>
      </c>
      <c r="H168" s="110">
        <v>8</v>
      </c>
      <c r="I168" s="110"/>
      <c r="J168" s="116"/>
      <c r="K168" s="117">
        <f>IF(ISBLANK(F168),"",COUNTIF(F168:J168,"&gt;=0"))</f>
        <v>3</v>
      </c>
      <c r="L168" s="118">
        <f>IF(ISBLANK(F168),"",IF(LEFT(F168)="-",1,0)+IF(LEFT(G168)="-",1,0)+IF(LEFT(H168)="-",1,0)+IF(LEFT(I168)="-",1,0)+IF(LEFT(J168)="-",1,0))</f>
        <v>0</v>
      </c>
      <c r="M168" s="119">
        <f t="shared" si="6"/>
        <v>1</v>
      </c>
      <c r="N168" s="120">
        <f t="shared" si="6"/>
      </c>
      <c r="O168" s="81"/>
    </row>
    <row r="169" spans="1:15" ht="15">
      <c r="A169" s="81"/>
      <c r="B169" s="107" t="s">
        <v>34</v>
      </c>
      <c r="C169" s="180" t="str">
        <f>IF(C159&gt;"",C159&amp;" - "&amp;G158,"")</f>
        <v>Ella Seppälä - Viola Saarto</v>
      </c>
      <c r="D169" s="180"/>
      <c r="E169" s="109"/>
      <c r="F169" s="110">
        <v>-8</v>
      </c>
      <c r="G169" s="110">
        <v>-2</v>
      </c>
      <c r="H169" s="110">
        <v>-8</v>
      </c>
      <c r="I169" s="110"/>
      <c r="J169" s="116"/>
      <c r="K169" s="123">
        <f>IF(ISBLANK(F169),"",COUNTIF(F169:J169,"&gt;=0"))</f>
        <v>0</v>
      </c>
      <c r="L169" s="124">
        <f>IF(ISBLANK(F169),"",IF(LEFT(F169)="-",1,0)+IF(LEFT(G169)="-",1,0)+IF(LEFT(H169)="-",1,0)+IF(LEFT(I169)="-",1,0)+IF(LEFT(J169)="-",1,0))</f>
        <v>3</v>
      </c>
      <c r="M169" s="125">
        <f t="shared" si="6"/>
      </c>
      <c r="N169" s="126">
        <f t="shared" si="6"/>
        <v>1</v>
      </c>
      <c r="O169" s="81"/>
    </row>
    <row r="170" spans="1:15" ht="18.75">
      <c r="A170" s="81"/>
      <c r="B170" s="127"/>
      <c r="C170" s="128"/>
      <c r="D170" s="128"/>
      <c r="E170" s="128"/>
      <c r="F170" s="129"/>
      <c r="G170" s="129"/>
      <c r="H170" s="130"/>
      <c r="I170" s="181" t="s">
        <v>35</v>
      </c>
      <c r="J170" s="181"/>
      <c r="K170" s="131">
        <f>COUNTIF(K165:K169,"=3")</f>
        <v>2</v>
      </c>
      <c r="L170" s="132">
        <f>COUNTIF(L165:L169,"=3")</f>
        <v>3</v>
      </c>
      <c r="M170" s="133">
        <f>SUM(M165:M169)</f>
        <v>2</v>
      </c>
      <c r="N170" s="134">
        <f>SUM(N165:N169)</f>
        <v>3</v>
      </c>
      <c r="O170" s="81"/>
    </row>
    <row r="171" spans="1:15" ht="15">
      <c r="A171" s="81"/>
      <c r="B171" s="135" t="s">
        <v>36</v>
      </c>
      <c r="C171" s="128"/>
      <c r="D171" s="128"/>
      <c r="E171" s="128"/>
      <c r="F171" s="128"/>
      <c r="G171" s="128"/>
      <c r="H171" s="128"/>
      <c r="I171" s="128"/>
      <c r="J171" s="128"/>
      <c r="K171" s="81"/>
      <c r="L171" s="81"/>
      <c r="M171" s="81"/>
      <c r="N171" s="92"/>
      <c r="O171" s="81"/>
    </row>
    <row r="172" spans="1:15" ht="15">
      <c r="A172" s="81"/>
      <c r="B172" s="136" t="s">
        <v>37</v>
      </c>
      <c r="C172" s="137"/>
      <c r="D172" s="138" t="s">
        <v>38</v>
      </c>
      <c r="E172" s="137"/>
      <c r="F172" s="138" t="s">
        <v>39</v>
      </c>
      <c r="G172" s="138"/>
      <c r="H172" s="139"/>
      <c r="I172" s="81"/>
      <c r="J172" s="182" t="s">
        <v>40</v>
      </c>
      <c r="K172" s="182"/>
      <c r="L172" s="182"/>
      <c r="M172" s="182"/>
      <c r="N172" s="182"/>
      <c r="O172" s="81"/>
    </row>
    <row r="173" spans="1:15" ht="21">
      <c r="A173" s="81"/>
      <c r="B173" s="183"/>
      <c r="C173" s="183"/>
      <c r="D173" s="183"/>
      <c r="E173" s="140"/>
      <c r="F173" s="184"/>
      <c r="G173" s="184"/>
      <c r="H173" s="184"/>
      <c r="I173" s="184"/>
      <c r="J173" s="185" t="str">
        <f>IF(M170=3,C157,IF(N170=3,G157,""))</f>
        <v>PTS Sherwood</v>
      </c>
      <c r="K173" s="185"/>
      <c r="L173" s="185"/>
      <c r="M173" s="185"/>
      <c r="N173" s="185"/>
      <c r="O173" s="81"/>
    </row>
    <row r="174" spans="1:15" ht="6" customHeight="1">
      <c r="A174" s="81"/>
      <c r="B174" s="141"/>
      <c r="C174" s="142"/>
      <c r="D174" s="142"/>
      <c r="E174" s="142"/>
      <c r="F174" s="142"/>
      <c r="G174" s="142"/>
      <c r="H174" s="142"/>
      <c r="I174" s="142"/>
      <c r="J174" s="142"/>
      <c r="K174" s="142"/>
      <c r="L174" s="142"/>
      <c r="M174" s="142"/>
      <c r="N174" s="143"/>
      <c r="O174" s="81"/>
    </row>
    <row r="175" ht="8.25" customHeight="1"/>
    <row r="177" spans="1:15" ht="15">
      <c r="A177" s="81"/>
      <c r="B177" s="82"/>
      <c r="C177" s="83"/>
      <c r="D177" s="83"/>
      <c r="E177" s="83"/>
      <c r="F177" s="84"/>
      <c r="G177" s="85" t="s">
        <v>0</v>
      </c>
      <c r="H177" s="86"/>
      <c r="I177" s="170" t="s">
        <v>1</v>
      </c>
      <c r="J177" s="170"/>
      <c r="K177" s="170"/>
      <c r="L177" s="170"/>
      <c r="M177" s="170"/>
      <c r="N177" s="170"/>
      <c r="O177" s="81"/>
    </row>
    <row r="178" spans="1:15" ht="15">
      <c r="A178" s="81"/>
      <c r="B178" s="87"/>
      <c r="C178" s="11" t="s">
        <v>2</v>
      </c>
      <c r="D178" s="11"/>
      <c r="E178" s="81"/>
      <c r="F178" s="88"/>
      <c r="G178" s="85" t="s">
        <v>3</v>
      </c>
      <c r="H178" s="89"/>
      <c r="I178" s="170" t="s">
        <v>4</v>
      </c>
      <c r="J178" s="170"/>
      <c r="K178" s="170"/>
      <c r="L178" s="170"/>
      <c r="M178" s="170"/>
      <c r="N178" s="170"/>
      <c r="O178" s="81"/>
    </row>
    <row r="179" spans="1:15" ht="15.75">
      <c r="A179" s="81"/>
      <c r="B179" s="87"/>
      <c r="C179" s="90" t="s">
        <v>104</v>
      </c>
      <c r="D179" s="90"/>
      <c r="E179" s="81"/>
      <c r="F179" s="88"/>
      <c r="G179" s="85" t="s">
        <v>5</v>
      </c>
      <c r="H179" s="89"/>
      <c r="I179" s="170" t="s">
        <v>105</v>
      </c>
      <c r="J179" s="170"/>
      <c r="K179" s="170"/>
      <c r="L179" s="170"/>
      <c r="M179" s="170"/>
      <c r="N179" s="170"/>
      <c r="O179" s="81"/>
    </row>
    <row r="180" spans="1:20" ht="15.75">
      <c r="A180" s="81"/>
      <c r="B180" s="87"/>
      <c r="C180" s="81" t="s">
        <v>106</v>
      </c>
      <c r="D180" s="90"/>
      <c r="E180" s="81"/>
      <c r="F180" s="88"/>
      <c r="G180" s="85" t="s">
        <v>107</v>
      </c>
      <c r="H180" s="89"/>
      <c r="I180" s="170">
        <v>45367</v>
      </c>
      <c r="J180" s="170"/>
      <c r="K180" s="170"/>
      <c r="L180" s="170"/>
      <c r="M180" s="170"/>
      <c r="N180" s="170"/>
      <c r="O180" s="81"/>
      <c r="R180" s="91"/>
      <c r="S180" s="91"/>
      <c r="T180" s="91"/>
    </row>
    <row r="181" spans="1:20" ht="15">
      <c r="A181" s="81"/>
      <c r="B181" s="87"/>
      <c r="C181" s="81"/>
      <c r="D181" s="81"/>
      <c r="E181" s="81"/>
      <c r="F181" s="81"/>
      <c r="G181" s="81"/>
      <c r="H181" s="81"/>
      <c r="I181" s="81"/>
      <c r="J181" s="81"/>
      <c r="K181" s="81"/>
      <c r="L181" s="81"/>
      <c r="M181" s="81"/>
      <c r="N181" s="92"/>
      <c r="O181" s="81"/>
      <c r="R181" s="91"/>
      <c r="S181" s="91"/>
      <c r="T181" s="91"/>
    </row>
    <row r="182" spans="1:15" ht="15">
      <c r="A182" s="81"/>
      <c r="B182" s="93" t="s">
        <v>10</v>
      </c>
      <c r="C182" s="171" t="s">
        <v>4</v>
      </c>
      <c r="D182" s="171"/>
      <c r="E182" s="94"/>
      <c r="F182" s="95" t="s">
        <v>12</v>
      </c>
      <c r="G182" s="172" t="s">
        <v>119</v>
      </c>
      <c r="H182" s="172"/>
      <c r="I182" s="172"/>
      <c r="J182" s="172"/>
      <c r="K182" s="172"/>
      <c r="L182" s="172"/>
      <c r="M182" s="172"/>
      <c r="N182" s="172"/>
      <c r="O182" s="81"/>
    </row>
    <row r="183" spans="1:15" ht="15">
      <c r="A183" s="81"/>
      <c r="B183" s="96" t="s">
        <v>14</v>
      </c>
      <c r="C183" s="173" t="s">
        <v>108</v>
      </c>
      <c r="D183" s="173"/>
      <c r="E183" s="97"/>
      <c r="F183" s="98" t="s">
        <v>16</v>
      </c>
      <c r="G183" s="174" t="s">
        <v>120</v>
      </c>
      <c r="H183" s="174"/>
      <c r="I183" s="174"/>
      <c r="J183" s="174"/>
      <c r="K183" s="174"/>
      <c r="L183" s="174"/>
      <c r="M183" s="174"/>
      <c r="N183" s="174"/>
      <c r="O183" s="81"/>
    </row>
    <row r="184" spans="1:15" ht="15">
      <c r="A184" s="81"/>
      <c r="B184" s="96" t="s">
        <v>18</v>
      </c>
      <c r="C184" s="173" t="s">
        <v>110</v>
      </c>
      <c r="D184" s="173"/>
      <c r="E184" s="97"/>
      <c r="F184" s="98" t="s">
        <v>20</v>
      </c>
      <c r="G184" s="174" t="s">
        <v>121</v>
      </c>
      <c r="H184" s="174"/>
      <c r="I184" s="174"/>
      <c r="J184" s="174"/>
      <c r="K184" s="174"/>
      <c r="L184" s="174"/>
      <c r="M184" s="174"/>
      <c r="N184" s="174"/>
      <c r="O184" s="81"/>
    </row>
    <row r="185" spans="1:15" ht="15">
      <c r="A185" s="81"/>
      <c r="B185" s="175" t="s">
        <v>112</v>
      </c>
      <c r="C185" s="175"/>
      <c r="D185" s="175"/>
      <c r="E185" s="99"/>
      <c r="F185" s="176" t="s">
        <v>112</v>
      </c>
      <c r="G185" s="176"/>
      <c r="H185" s="176"/>
      <c r="I185" s="176"/>
      <c r="J185" s="176"/>
      <c r="K185" s="176"/>
      <c r="L185" s="176"/>
      <c r="M185" s="176"/>
      <c r="N185" s="176"/>
      <c r="O185" s="81"/>
    </row>
    <row r="186" spans="1:15" ht="15">
      <c r="A186" s="81"/>
      <c r="B186" s="100" t="s">
        <v>113</v>
      </c>
      <c r="C186" s="173" t="s">
        <v>108</v>
      </c>
      <c r="D186" s="173"/>
      <c r="E186" s="97"/>
      <c r="F186" s="101" t="s">
        <v>113</v>
      </c>
      <c r="G186" s="174" t="s">
        <v>120</v>
      </c>
      <c r="H186" s="174"/>
      <c r="I186" s="174"/>
      <c r="J186" s="174"/>
      <c r="K186" s="174"/>
      <c r="L186" s="174"/>
      <c r="M186" s="174"/>
      <c r="N186" s="174"/>
      <c r="O186" s="81"/>
    </row>
    <row r="187" spans="1:15" ht="15">
      <c r="A187" s="81"/>
      <c r="B187" s="102" t="s">
        <v>113</v>
      </c>
      <c r="C187" s="177" t="s">
        <v>110</v>
      </c>
      <c r="D187" s="177"/>
      <c r="E187" s="103"/>
      <c r="F187" s="104" t="s">
        <v>113</v>
      </c>
      <c r="G187" s="178" t="s">
        <v>121</v>
      </c>
      <c r="H187" s="178"/>
      <c r="I187" s="178"/>
      <c r="J187" s="178"/>
      <c r="K187" s="178"/>
      <c r="L187" s="178"/>
      <c r="M187" s="178"/>
      <c r="N187" s="178"/>
      <c r="O187" s="81"/>
    </row>
    <row r="188" spans="1:15" ht="15">
      <c r="A188" s="81"/>
      <c r="B188" s="87"/>
      <c r="C188" s="81"/>
      <c r="D188" s="81"/>
      <c r="E188" s="81"/>
      <c r="F188" s="81"/>
      <c r="G188" s="81"/>
      <c r="H188" s="81"/>
      <c r="I188" s="81"/>
      <c r="J188" s="81"/>
      <c r="K188" s="81"/>
      <c r="L188" s="81"/>
      <c r="M188" s="81"/>
      <c r="N188" s="92"/>
      <c r="O188" s="81"/>
    </row>
    <row r="189" spans="1:15" ht="15">
      <c r="A189" s="81"/>
      <c r="B189" s="105" t="s">
        <v>26</v>
      </c>
      <c r="C189" s="81"/>
      <c r="D189" s="81"/>
      <c r="E189" s="81"/>
      <c r="F189" s="106">
        <v>1</v>
      </c>
      <c r="G189" s="106">
        <v>2</v>
      </c>
      <c r="H189" s="106">
        <v>3</v>
      </c>
      <c r="I189" s="106">
        <v>4</v>
      </c>
      <c r="J189" s="106">
        <v>5</v>
      </c>
      <c r="K189" s="179" t="s">
        <v>27</v>
      </c>
      <c r="L189" s="179"/>
      <c r="M189" s="106" t="s">
        <v>28</v>
      </c>
      <c r="N189" s="106" t="s">
        <v>29</v>
      </c>
      <c r="O189" s="81"/>
    </row>
    <row r="190" spans="1:15" ht="15">
      <c r="A190" s="81"/>
      <c r="B190" s="107" t="s">
        <v>30</v>
      </c>
      <c r="C190" s="180" t="str">
        <f>IF(C183&gt;"",C183&amp;" - "&amp;G183,"")</f>
        <v>Jiali Lu - Sanni Turi</v>
      </c>
      <c r="D190" s="180"/>
      <c r="E190" s="109"/>
      <c r="F190" s="110">
        <v>-9</v>
      </c>
      <c r="G190" s="110">
        <v>-5</v>
      </c>
      <c r="H190" s="110">
        <v>8</v>
      </c>
      <c r="I190" s="110">
        <v>-8</v>
      </c>
      <c r="J190" s="111"/>
      <c r="K190" s="112">
        <f>IF(ISBLANK(F190),"",COUNTIF(F190:J190,"&gt;=0"))</f>
        <v>1</v>
      </c>
      <c r="L190" s="113">
        <f>IF(ISBLANK(F190),"",IF(LEFT(F190)="-",1,0)+IF(LEFT(G190)="-",1,0)+IF(LEFT(H190)="-",1,0)+IF(LEFT(I190)="-",1,0)+IF(LEFT(J190)="-",1,0))</f>
        <v>3</v>
      </c>
      <c r="M190" s="114">
        <f aca="true" t="shared" si="7" ref="M190:N194">IF(K190=3,1,"")</f>
      </c>
      <c r="N190" s="115">
        <f t="shared" si="7"/>
        <v>1</v>
      </c>
      <c r="O190" s="81"/>
    </row>
    <row r="191" spans="1:15" ht="15">
      <c r="A191" s="81"/>
      <c r="B191" s="107" t="s">
        <v>31</v>
      </c>
      <c r="C191" s="180" t="str">
        <f>IF(C184&gt;"",C184&amp;" - "&amp;G184,"")</f>
        <v>Taisiia Bril - Emily Turi</v>
      </c>
      <c r="D191" s="180"/>
      <c r="E191" s="109"/>
      <c r="F191" s="110">
        <v>-5</v>
      </c>
      <c r="G191" s="110">
        <v>-4</v>
      </c>
      <c r="H191" s="110">
        <v>-9</v>
      </c>
      <c r="I191" s="110"/>
      <c r="J191" s="116"/>
      <c r="K191" s="117">
        <f>IF(ISBLANK(F191),"",COUNTIF(F191:J191,"&gt;=0"))</f>
        <v>0</v>
      </c>
      <c r="L191" s="118">
        <f>IF(ISBLANK(F191),"",IF(LEFT(F191)="-",1,0)+IF(LEFT(G191)="-",1,0)+IF(LEFT(H191)="-",1,0)+IF(LEFT(I191)="-",1,0)+IF(LEFT(J191)="-",1,0))</f>
        <v>3</v>
      </c>
      <c r="M191" s="119">
        <f t="shared" si="7"/>
      </c>
      <c r="N191" s="120">
        <f t="shared" si="7"/>
        <v>1</v>
      </c>
      <c r="O191" s="81"/>
    </row>
    <row r="192" spans="1:15" ht="15">
      <c r="A192" s="81"/>
      <c r="B192" s="121" t="s">
        <v>114</v>
      </c>
      <c r="C192" s="108" t="str">
        <f>IF(C186&gt;"",C186&amp;" / "&amp;C187,"")</f>
        <v>Jiali Lu / Taisiia Bril</v>
      </c>
      <c r="D192" s="108" t="str">
        <f>IF(G186&gt;"",G186&amp;" / "&amp;G187,"")</f>
        <v>Sanni Turi / Emily Turi</v>
      </c>
      <c r="E192" s="122"/>
      <c r="F192" s="110">
        <v>8</v>
      </c>
      <c r="G192" s="110">
        <v>9</v>
      </c>
      <c r="H192" s="110">
        <v>-8</v>
      </c>
      <c r="I192" s="110">
        <v>7</v>
      </c>
      <c r="J192" s="116"/>
      <c r="K192" s="117">
        <f>IF(ISBLANK(F192),"",COUNTIF(F192:J192,"&gt;=0"))</f>
        <v>3</v>
      </c>
      <c r="L192" s="118">
        <f>IF(ISBLANK(F192),"",IF(LEFT(F192)="-",1,0)+IF(LEFT(G192)="-",1,0)+IF(LEFT(H192)="-",1,0)+IF(LEFT(I192)="-",1,0)+IF(LEFT(J192)="-",1,0))</f>
        <v>1</v>
      </c>
      <c r="M192" s="119">
        <f t="shared" si="7"/>
        <v>1</v>
      </c>
      <c r="N192" s="120">
        <f t="shared" si="7"/>
      </c>
      <c r="O192" s="81"/>
    </row>
    <row r="193" spans="1:15" ht="15">
      <c r="A193" s="81"/>
      <c r="B193" s="107" t="s">
        <v>33</v>
      </c>
      <c r="C193" s="180" t="str">
        <f>IF(C183&gt;"",C183&amp;" - "&amp;G184,"")</f>
        <v>Jiali Lu - Emily Turi</v>
      </c>
      <c r="D193" s="180"/>
      <c r="E193" s="109"/>
      <c r="F193" s="110">
        <v>5</v>
      </c>
      <c r="G193" s="110">
        <v>-9</v>
      </c>
      <c r="H193" s="110">
        <v>-4</v>
      </c>
      <c r="I193" s="110">
        <v>8</v>
      </c>
      <c r="J193" s="116">
        <v>3</v>
      </c>
      <c r="K193" s="117">
        <f>IF(ISBLANK(F193),"",COUNTIF(F193:J193,"&gt;=0"))</f>
        <v>3</v>
      </c>
      <c r="L193" s="118">
        <f>IF(ISBLANK(F193),"",IF(LEFT(F193)="-",1,0)+IF(LEFT(G193)="-",1,0)+IF(LEFT(H193)="-",1,0)+IF(LEFT(I193)="-",1,0)+IF(LEFT(J193)="-",1,0))</f>
        <v>2</v>
      </c>
      <c r="M193" s="119">
        <f t="shared" si="7"/>
        <v>1</v>
      </c>
      <c r="N193" s="120">
        <f t="shared" si="7"/>
      </c>
      <c r="O193" s="81"/>
    </row>
    <row r="194" spans="1:15" ht="15">
      <c r="A194" s="81"/>
      <c r="B194" s="107" t="s">
        <v>34</v>
      </c>
      <c r="C194" s="180" t="str">
        <f>IF(C184&gt;"",C184&amp;" - "&amp;G183,"")</f>
        <v>Taisiia Bril - Sanni Turi</v>
      </c>
      <c r="D194" s="180"/>
      <c r="E194" s="109"/>
      <c r="F194" s="110">
        <v>6</v>
      </c>
      <c r="G194" s="110">
        <v>-7</v>
      </c>
      <c r="H194" s="110">
        <v>-7</v>
      </c>
      <c r="I194" s="110">
        <v>-9</v>
      </c>
      <c r="J194" s="116"/>
      <c r="K194" s="123">
        <f>IF(ISBLANK(F194),"",COUNTIF(F194:J194,"&gt;=0"))</f>
        <v>1</v>
      </c>
      <c r="L194" s="124">
        <f>IF(ISBLANK(F194),"",IF(LEFT(F194)="-",1,0)+IF(LEFT(G194)="-",1,0)+IF(LEFT(H194)="-",1,0)+IF(LEFT(I194)="-",1,0)+IF(LEFT(J194)="-",1,0))</f>
        <v>3</v>
      </c>
      <c r="M194" s="125">
        <f t="shared" si="7"/>
      </c>
      <c r="N194" s="126">
        <f t="shared" si="7"/>
        <v>1</v>
      </c>
      <c r="O194" s="81"/>
    </row>
    <row r="195" spans="1:15" ht="18.75">
      <c r="A195" s="81"/>
      <c r="B195" s="127"/>
      <c r="C195" s="128"/>
      <c r="D195" s="128"/>
      <c r="E195" s="128"/>
      <c r="F195" s="129"/>
      <c r="G195" s="129"/>
      <c r="H195" s="130"/>
      <c r="I195" s="181" t="s">
        <v>35</v>
      </c>
      <c r="J195" s="181"/>
      <c r="K195" s="131">
        <f>COUNTIF(K190:K194,"=3")</f>
        <v>2</v>
      </c>
      <c r="L195" s="132">
        <f>COUNTIF(L190:L194,"=3")</f>
        <v>3</v>
      </c>
      <c r="M195" s="133">
        <f>SUM(M190:M194)</f>
        <v>2</v>
      </c>
      <c r="N195" s="134">
        <f>SUM(N190:N194)</f>
        <v>3</v>
      </c>
      <c r="O195" s="81"/>
    </row>
    <row r="196" spans="1:15" ht="15">
      <c r="A196" s="81"/>
      <c r="B196" s="135" t="s">
        <v>36</v>
      </c>
      <c r="C196" s="128"/>
      <c r="D196" s="128"/>
      <c r="E196" s="128"/>
      <c r="F196" s="128"/>
      <c r="G196" s="128"/>
      <c r="H196" s="128"/>
      <c r="I196" s="128"/>
      <c r="J196" s="128"/>
      <c r="K196" s="81"/>
      <c r="L196" s="81"/>
      <c r="M196" s="81"/>
      <c r="N196" s="92"/>
      <c r="O196" s="81"/>
    </row>
    <row r="197" spans="1:15" ht="15">
      <c r="A197" s="81"/>
      <c r="B197" s="136" t="s">
        <v>37</v>
      </c>
      <c r="C197" s="137"/>
      <c r="D197" s="138" t="s">
        <v>38</v>
      </c>
      <c r="E197" s="137"/>
      <c r="F197" s="138" t="s">
        <v>39</v>
      </c>
      <c r="G197" s="138"/>
      <c r="H197" s="139"/>
      <c r="I197" s="81"/>
      <c r="J197" s="182" t="s">
        <v>40</v>
      </c>
      <c r="K197" s="182"/>
      <c r="L197" s="182"/>
      <c r="M197" s="182"/>
      <c r="N197" s="182"/>
      <c r="O197" s="81"/>
    </row>
    <row r="198" spans="1:15" ht="21">
      <c r="A198" s="81"/>
      <c r="B198" s="183"/>
      <c r="C198" s="183"/>
      <c r="D198" s="183"/>
      <c r="E198" s="140"/>
      <c r="F198" s="184"/>
      <c r="G198" s="184"/>
      <c r="H198" s="184"/>
      <c r="I198" s="184"/>
      <c r="J198" s="185" t="str">
        <f>IF(M195=3,C182,IF(N195=3,G182,""))</f>
        <v>KoKu</v>
      </c>
      <c r="K198" s="185"/>
      <c r="L198" s="185"/>
      <c r="M198" s="185"/>
      <c r="N198" s="185"/>
      <c r="O198" s="81"/>
    </row>
    <row r="199" spans="1:15" ht="6" customHeight="1">
      <c r="A199" s="81"/>
      <c r="B199" s="141"/>
      <c r="C199" s="142"/>
      <c r="D199" s="142"/>
      <c r="E199" s="142"/>
      <c r="F199" s="142"/>
      <c r="G199" s="142"/>
      <c r="H199" s="142"/>
      <c r="I199" s="142"/>
      <c r="J199" s="142"/>
      <c r="K199" s="142"/>
      <c r="L199" s="142"/>
      <c r="M199" s="142"/>
      <c r="N199" s="143"/>
      <c r="O199" s="81"/>
    </row>
    <row r="200" ht="8.25" customHeight="1"/>
    <row r="202" spans="1:15" ht="15">
      <c r="A202" s="81"/>
      <c r="B202" s="82"/>
      <c r="C202" s="83"/>
      <c r="D202" s="83"/>
      <c r="E202" s="83"/>
      <c r="F202" s="84"/>
      <c r="G202" s="85" t="s">
        <v>0</v>
      </c>
      <c r="H202" s="86"/>
      <c r="I202" s="170" t="s">
        <v>1</v>
      </c>
      <c r="J202" s="170"/>
      <c r="K202" s="170"/>
      <c r="L202" s="170"/>
      <c r="M202" s="170"/>
      <c r="N202" s="170"/>
      <c r="O202" s="81"/>
    </row>
    <row r="203" spans="1:15" ht="15">
      <c r="A203" s="81"/>
      <c r="B203" s="87"/>
      <c r="C203" s="11" t="s">
        <v>2</v>
      </c>
      <c r="D203" s="11"/>
      <c r="E203" s="81"/>
      <c r="F203" s="88"/>
      <c r="G203" s="85" t="s">
        <v>3</v>
      </c>
      <c r="H203" s="89"/>
      <c r="I203" s="170" t="s">
        <v>4</v>
      </c>
      <c r="J203" s="170"/>
      <c r="K203" s="170"/>
      <c r="L203" s="170"/>
      <c r="M203" s="170"/>
      <c r="N203" s="170"/>
      <c r="O203" s="81"/>
    </row>
    <row r="204" spans="1:15" ht="15.75">
      <c r="A204" s="81"/>
      <c r="B204" s="87"/>
      <c r="C204" s="90" t="s">
        <v>104</v>
      </c>
      <c r="D204" s="90"/>
      <c r="E204" s="81"/>
      <c r="F204" s="88"/>
      <c r="G204" s="85" t="s">
        <v>5</v>
      </c>
      <c r="H204" s="89"/>
      <c r="I204" s="170" t="s">
        <v>105</v>
      </c>
      <c r="J204" s="170"/>
      <c r="K204" s="170"/>
      <c r="L204" s="170"/>
      <c r="M204" s="170"/>
      <c r="N204" s="170"/>
      <c r="O204" s="81"/>
    </row>
    <row r="205" spans="1:20" ht="15.75">
      <c r="A205" s="81"/>
      <c r="B205" s="87"/>
      <c r="C205" s="81" t="s">
        <v>106</v>
      </c>
      <c r="D205" s="90"/>
      <c r="E205" s="81"/>
      <c r="F205" s="88"/>
      <c r="G205" s="85" t="s">
        <v>107</v>
      </c>
      <c r="H205" s="89"/>
      <c r="I205" s="170">
        <v>45367</v>
      </c>
      <c r="J205" s="170"/>
      <c r="K205" s="170"/>
      <c r="L205" s="170"/>
      <c r="M205" s="170"/>
      <c r="N205" s="170"/>
      <c r="O205" s="81"/>
      <c r="R205" s="91"/>
      <c r="S205" s="91"/>
      <c r="T205" s="91"/>
    </row>
    <row r="206" spans="1:20" ht="15">
      <c r="A206" s="81"/>
      <c r="B206" s="87"/>
      <c r="C206" s="81"/>
      <c r="D206" s="81"/>
      <c r="E206" s="81"/>
      <c r="F206" s="81"/>
      <c r="G206" s="81"/>
      <c r="H206" s="81"/>
      <c r="I206" s="81"/>
      <c r="J206" s="81"/>
      <c r="K206" s="81"/>
      <c r="L206" s="81"/>
      <c r="M206" s="81"/>
      <c r="N206" s="92"/>
      <c r="O206" s="81"/>
      <c r="R206" s="91"/>
      <c r="S206" s="91"/>
      <c r="T206" s="91"/>
    </row>
    <row r="207" spans="1:15" ht="15">
      <c r="A207" s="81"/>
      <c r="B207" s="93" t="s">
        <v>10</v>
      </c>
      <c r="C207" s="171" t="s">
        <v>119</v>
      </c>
      <c r="D207" s="171"/>
      <c r="E207" s="94"/>
      <c r="F207" s="95" t="s">
        <v>12</v>
      </c>
      <c r="G207" s="172" t="s">
        <v>13</v>
      </c>
      <c r="H207" s="172"/>
      <c r="I207" s="172"/>
      <c r="J207" s="172"/>
      <c r="K207" s="172"/>
      <c r="L207" s="172"/>
      <c r="M207" s="172"/>
      <c r="N207" s="172"/>
      <c r="O207" s="81"/>
    </row>
    <row r="208" spans="1:15" ht="15">
      <c r="A208" s="81"/>
      <c r="B208" s="96" t="s">
        <v>14</v>
      </c>
      <c r="C208" s="173" t="s">
        <v>120</v>
      </c>
      <c r="D208" s="173"/>
      <c r="E208" s="97"/>
      <c r="F208" s="98" t="s">
        <v>16</v>
      </c>
      <c r="G208" s="174" t="s">
        <v>111</v>
      </c>
      <c r="H208" s="174"/>
      <c r="I208" s="174"/>
      <c r="J208" s="174"/>
      <c r="K208" s="174"/>
      <c r="L208" s="174"/>
      <c r="M208" s="174"/>
      <c r="N208" s="174"/>
      <c r="O208" s="81"/>
    </row>
    <row r="209" spans="1:15" ht="15">
      <c r="A209" s="81"/>
      <c r="B209" s="96" t="s">
        <v>18</v>
      </c>
      <c r="C209" s="173" t="s">
        <v>121</v>
      </c>
      <c r="D209" s="173"/>
      <c r="E209" s="97"/>
      <c r="F209" s="98" t="s">
        <v>20</v>
      </c>
      <c r="G209" s="174" t="s">
        <v>109</v>
      </c>
      <c r="H209" s="174"/>
      <c r="I209" s="174"/>
      <c r="J209" s="174"/>
      <c r="K209" s="174"/>
      <c r="L209" s="174"/>
      <c r="M209" s="174"/>
      <c r="N209" s="174"/>
      <c r="O209" s="81"/>
    </row>
    <row r="210" spans="1:15" ht="15">
      <c r="A210" s="81"/>
      <c r="B210" s="175" t="s">
        <v>112</v>
      </c>
      <c r="C210" s="175"/>
      <c r="D210" s="175"/>
      <c r="E210" s="99"/>
      <c r="F210" s="176" t="s">
        <v>112</v>
      </c>
      <c r="G210" s="176"/>
      <c r="H210" s="176"/>
      <c r="I210" s="176"/>
      <c r="J210" s="176"/>
      <c r="K210" s="176"/>
      <c r="L210" s="176"/>
      <c r="M210" s="176"/>
      <c r="N210" s="176"/>
      <c r="O210" s="81"/>
    </row>
    <row r="211" spans="1:15" ht="15">
      <c r="A211" s="81"/>
      <c r="B211" s="100" t="s">
        <v>113</v>
      </c>
      <c r="C211" s="173" t="s">
        <v>120</v>
      </c>
      <c r="D211" s="173"/>
      <c r="E211" s="97"/>
      <c r="F211" s="101" t="s">
        <v>113</v>
      </c>
      <c r="G211" s="174" t="s">
        <v>111</v>
      </c>
      <c r="H211" s="174"/>
      <c r="I211" s="174"/>
      <c r="J211" s="174"/>
      <c r="K211" s="174"/>
      <c r="L211" s="174"/>
      <c r="M211" s="174"/>
      <c r="N211" s="174"/>
      <c r="O211" s="81"/>
    </row>
    <row r="212" spans="1:15" ht="15">
      <c r="A212" s="81"/>
      <c r="B212" s="102" t="s">
        <v>113</v>
      </c>
      <c r="C212" s="177" t="s">
        <v>121</v>
      </c>
      <c r="D212" s="177"/>
      <c r="E212" s="103"/>
      <c r="F212" s="104" t="s">
        <v>113</v>
      </c>
      <c r="G212" s="178" t="s">
        <v>109</v>
      </c>
      <c r="H212" s="178"/>
      <c r="I212" s="178"/>
      <c r="J212" s="178"/>
      <c r="K212" s="178"/>
      <c r="L212" s="178"/>
      <c r="M212" s="178"/>
      <c r="N212" s="178"/>
      <c r="O212" s="81"/>
    </row>
    <row r="213" spans="1:15" ht="15">
      <c r="A213" s="81"/>
      <c r="B213" s="87"/>
      <c r="C213" s="81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92"/>
      <c r="O213" s="81"/>
    </row>
    <row r="214" spans="1:15" ht="15">
      <c r="A214" s="81"/>
      <c r="B214" s="105" t="s">
        <v>26</v>
      </c>
      <c r="C214" s="81"/>
      <c r="D214" s="81"/>
      <c r="E214" s="81"/>
      <c r="F214" s="106">
        <v>1</v>
      </c>
      <c r="G214" s="106">
        <v>2</v>
      </c>
      <c r="H214" s="106">
        <v>3</v>
      </c>
      <c r="I214" s="106">
        <v>4</v>
      </c>
      <c r="J214" s="106">
        <v>5</v>
      </c>
      <c r="K214" s="179" t="s">
        <v>27</v>
      </c>
      <c r="L214" s="179"/>
      <c r="M214" s="106" t="s">
        <v>28</v>
      </c>
      <c r="N214" s="106" t="s">
        <v>29</v>
      </c>
      <c r="O214" s="81"/>
    </row>
    <row r="215" spans="1:15" ht="15">
      <c r="A215" s="81"/>
      <c r="B215" s="107" t="s">
        <v>30</v>
      </c>
      <c r="C215" s="180" t="str">
        <f>IF(C208&gt;"",C208&amp;" - "&amp;G208,"")</f>
        <v>Sanni Turi - Ella Seppälä</v>
      </c>
      <c r="D215" s="180"/>
      <c r="E215" s="109"/>
      <c r="F215" s="110">
        <v>3</v>
      </c>
      <c r="G215" s="110">
        <v>-10</v>
      </c>
      <c r="H215" s="110">
        <v>4</v>
      </c>
      <c r="I215" s="110">
        <v>3</v>
      </c>
      <c r="J215" s="111"/>
      <c r="K215" s="112">
        <f>IF(ISBLANK(F215),"",COUNTIF(F215:J215,"&gt;=0"))</f>
        <v>3</v>
      </c>
      <c r="L215" s="113">
        <f>IF(ISBLANK(F215),"",IF(LEFT(F215)="-",1,0)+IF(LEFT(G215)="-",1,0)+IF(LEFT(H215)="-",1,0)+IF(LEFT(I215)="-",1,0)+IF(LEFT(J215)="-",1,0))</f>
        <v>1</v>
      </c>
      <c r="M215" s="114">
        <f aca="true" t="shared" si="8" ref="M215:N219">IF(K215=3,1,"")</f>
        <v>1</v>
      </c>
      <c r="N215" s="115">
        <f t="shared" si="8"/>
      </c>
      <c r="O215" s="81"/>
    </row>
    <row r="216" spans="1:15" ht="15">
      <c r="A216" s="81"/>
      <c r="B216" s="107" t="s">
        <v>31</v>
      </c>
      <c r="C216" s="180" t="str">
        <f>IF(C209&gt;"",C209&amp;" - "&amp;G209,"")</f>
        <v>Emily Turi - Arina Bril</v>
      </c>
      <c r="D216" s="180"/>
      <c r="E216" s="109"/>
      <c r="F216" s="110">
        <v>-9</v>
      </c>
      <c r="G216" s="110">
        <v>8</v>
      </c>
      <c r="H216" s="110">
        <v>-7</v>
      </c>
      <c r="I216" s="110">
        <v>11</v>
      </c>
      <c r="J216" s="116">
        <v>-3</v>
      </c>
      <c r="K216" s="117">
        <f>IF(ISBLANK(F216),"",COUNTIF(F216:J216,"&gt;=0"))</f>
        <v>2</v>
      </c>
      <c r="L216" s="118">
        <f>IF(ISBLANK(F216),"",IF(LEFT(F216)="-",1,0)+IF(LEFT(G216)="-",1,0)+IF(LEFT(H216)="-",1,0)+IF(LEFT(I216)="-",1,0)+IF(LEFT(J216)="-",1,0))</f>
        <v>3</v>
      </c>
      <c r="M216" s="119">
        <f t="shared" si="8"/>
      </c>
      <c r="N216" s="120">
        <f t="shared" si="8"/>
        <v>1</v>
      </c>
      <c r="O216" s="81"/>
    </row>
    <row r="217" spans="1:15" ht="15">
      <c r="A217" s="81"/>
      <c r="B217" s="121" t="s">
        <v>114</v>
      </c>
      <c r="C217" s="108" t="str">
        <f>IF(C211&gt;"",C211&amp;" / "&amp;C212,"")</f>
        <v>Sanni Turi / Emily Turi</v>
      </c>
      <c r="D217" s="108" t="str">
        <f>IF(G211&gt;"",G211&amp;" / "&amp;G212,"")</f>
        <v>Ella Seppälä / Arina Bril</v>
      </c>
      <c r="E217" s="122"/>
      <c r="F217" s="110">
        <v>-8</v>
      </c>
      <c r="G217" s="110">
        <v>8</v>
      </c>
      <c r="H217" s="110">
        <v>3</v>
      </c>
      <c r="I217" s="110">
        <v>6</v>
      </c>
      <c r="J217" s="116"/>
      <c r="K217" s="117">
        <f>IF(ISBLANK(F217),"",COUNTIF(F217:J217,"&gt;=0"))</f>
        <v>3</v>
      </c>
      <c r="L217" s="118">
        <f>IF(ISBLANK(F217),"",IF(LEFT(F217)="-",1,0)+IF(LEFT(G217)="-",1,0)+IF(LEFT(H217)="-",1,0)+IF(LEFT(I217)="-",1,0)+IF(LEFT(J217)="-",1,0))</f>
        <v>1</v>
      </c>
      <c r="M217" s="119">
        <f t="shared" si="8"/>
        <v>1</v>
      </c>
      <c r="N217" s="120">
        <f t="shared" si="8"/>
      </c>
      <c r="O217" s="81"/>
    </row>
    <row r="218" spans="1:15" ht="15">
      <c r="A218" s="81"/>
      <c r="B218" s="107" t="s">
        <v>33</v>
      </c>
      <c r="C218" s="180" t="str">
        <f>IF(C208&gt;"",C208&amp;" - "&amp;G209,"")</f>
        <v>Sanni Turi - Arina Bril</v>
      </c>
      <c r="D218" s="180"/>
      <c r="E218" s="109"/>
      <c r="F218" s="110">
        <v>2</v>
      </c>
      <c r="G218" s="110">
        <v>5</v>
      </c>
      <c r="H218" s="110">
        <v>7</v>
      </c>
      <c r="I218" s="110"/>
      <c r="J218" s="116"/>
      <c r="K218" s="117">
        <f>IF(ISBLANK(F218),"",COUNTIF(F218:J218,"&gt;=0"))</f>
        <v>3</v>
      </c>
      <c r="L218" s="118">
        <f>IF(ISBLANK(F218),"",IF(LEFT(F218)="-",1,0)+IF(LEFT(G218)="-",1,0)+IF(LEFT(H218)="-",1,0)+IF(LEFT(I218)="-",1,0)+IF(LEFT(J218)="-",1,0))</f>
        <v>0</v>
      </c>
      <c r="M218" s="119">
        <f t="shared" si="8"/>
        <v>1</v>
      </c>
      <c r="N218" s="120">
        <f t="shared" si="8"/>
      </c>
      <c r="O218" s="81"/>
    </row>
    <row r="219" spans="1:15" ht="15">
      <c r="A219" s="81"/>
      <c r="B219" s="107" t="s">
        <v>34</v>
      </c>
      <c r="C219" s="180" t="str">
        <f>IF(C209&gt;"",C209&amp;" - "&amp;G208,"")</f>
        <v>Emily Turi - Ella Seppälä</v>
      </c>
      <c r="D219" s="180"/>
      <c r="E219" s="109"/>
      <c r="F219" s="110"/>
      <c r="G219" s="110"/>
      <c r="H219" s="110"/>
      <c r="I219" s="110"/>
      <c r="J219" s="116"/>
      <c r="K219" s="123">
        <f>IF(ISBLANK(F219),"",COUNTIF(F219:J219,"&gt;=0"))</f>
      </c>
      <c r="L219" s="124">
        <f>IF(ISBLANK(F219),"",IF(LEFT(F219)="-",1,0)+IF(LEFT(G219)="-",1,0)+IF(LEFT(H219)="-",1,0)+IF(LEFT(I219)="-",1,0)+IF(LEFT(J219)="-",1,0))</f>
      </c>
      <c r="M219" s="125">
        <f t="shared" si="8"/>
      </c>
      <c r="N219" s="126">
        <f t="shared" si="8"/>
      </c>
      <c r="O219" s="81"/>
    </row>
    <row r="220" spans="1:15" ht="18.75">
      <c r="A220" s="81"/>
      <c r="B220" s="127"/>
      <c r="C220" s="128"/>
      <c r="D220" s="128"/>
      <c r="E220" s="128"/>
      <c r="F220" s="129"/>
      <c r="G220" s="129"/>
      <c r="H220" s="130"/>
      <c r="I220" s="181" t="s">
        <v>35</v>
      </c>
      <c r="J220" s="181"/>
      <c r="K220" s="131">
        <f>COUNTIF(K215:K219,"=3")</f>
        <v>3</v>
      </c>
      <c r="L220" s="132">
        <f>COUNTIF(L215:L219,"=3")</f>
        <v>1</v>
      </c>
      <c r="M220" s="133">
        <f>SUM(M215:M219)</f>
        <v>3</v>
      </c>
      <c r="N220" s="134">
        <f>SUM(N215:N219)</f>
        <v>1</v>
      </c>
      <c r="O220" s="81"/>
    </row>
    <row r="221" spans="1:15" ht="15">
      <c r="A221" s="81"/>
      <c r="B221" s="135" t="s">
        <v>36</v>
      </c>
      <c r="C221" s="128"/>
      <c r="D221" s="128"/>
      <c r="E221" s="128"/>
      <c r="F221" s="128"/>
      <c r="G221" s="128"/>
      <c r="H221" s="128"/>
      <c r="I221" s="128"/>
      <c r="J221" s="128"/>
      <c r="K221" s="81"/>
      <c r="L221" s="81"/>
      <c r="M221" s="81"/>
      <c r="N221" s="92"/>
      <c r="O221" s="81"/>
    </row>
    <row r="222" spans="1:15" ht="15">
      <c r="A222" s="81"/>
      <c r="B222" s="136" t="s">
        <v>37</v>
      </c>
      <c r="C222" s="137"/>
      <c r="D222" s="138" t="s">
        <v>38</v>
      </c>
      <c r="E222" s="137"/>
      <c r="F222" s="138" t="s">
        <v>39</v>
      </c>
      <c r="G222" s="138"/>
      <c r="H222" s="139"/>
      <c r="I222" s="81"/>
      <c r="J222" s="182" t="s">
        <v>40</v>
      </c>
      <c r="K222" s="182"/>
      <c r="L222" s="182"/>
      <c r="M222" s="182"/>
      <c r="N222" s="182"/>
      <c r="O222" s="81"/>
    </row>
    <row r="223" spans="1:15" ht="21">
      <c r="A223" s="81"/>
      <c r="B223" s="183"/>
      <c r="C223" s="183"/>
      <c r="D223" s="183"/>
      <c r="E223" s="140"/>
      <c r="F223" s="184"/>
      <c r="G223" s="184"/>
      <c r="H223" s="184"/>
      <c r="I223" s="184"/>
      <c r="J223" s="185" t="str">
        <f>IF(M220=3,C207,IF(N220=3,G207,""))</f>
        <v>KoKu</v>
      </c>
      <c r="K223" s="185"/>
      <c r="L223" s="185"/>
      <c r="M223" s="185"/>
      <c r="N223" s="185"/>
      <c r="O223" s="81"/>
    </row>
    <row r="224" spans="1:15" ht="6" customHeight="1">
      <c r="A224" s="81"/>
      <c r="B224" s="141"/>
      <c r="C224" s="142"/>
      <c r="D224" s="142"/>
      <c r="E224" s="142"/>
      <c r="F224" s="142"/>
      <c r="G224" s="142"/>
      <c r="H224" s="142"/>
      <c r="I224" s="142"/>
      <c r="J224" s="142"/>
      <c r="K224" s="142"/>
      <c r="L224" s="142"/>
      <c r="M224" s="142"/>
      <c r="N224" s="143"/>
      <c r="O224" s="81"/>
    </row>
    <row r="225" ht="8.25" customHeight="1"/>
    <row r="227" spans="1:15" ht="15">
      <c r="A227" s="81"/>
      <c r="B227" s="82"/>
      <c r="C227" s="83"/>
      <c r="D227" s="83"/>
      <c r="E227" s="83"/>
      <c r="F227" s="84"/>
      <c r="G227" s="85" t="s">
        <v>0</v>
      </c>
      <c r="H227" s="86"/>
      <c r="I227" s="170" t="s">
        <v>1</v>
      </c>
      <c r="J227" s="170"/>
      <c r="K227" s="170"/>
      <c r="L227" s="170"/>
      <c r="M227" s="170"/>
      <c r="N227" s="170"/>
      <c r="O227" s="81"/>
    </row>
    <row r="228" spans="1:15" ht="15">
      <c r="A228" s="81"/>
      <c r="B228" s="87"/>
      <c r="C228" s="11" t="s">
        <v>2</v>
      </c>
      <c r="D228" s="11"/>
      <c r="E228" s="81"/>
      <c r="F228" s="88"/>
      <c r="G228" s="85" t="s">
        <v>3</v>
      </c>
      <c r="H228" s="89"/>
      <c r="I228" s="170" t="s">
        <v>4</v>
      </c>
      <c r="J228" s="170"/>
      <c r="K228" s="170"/>
      <c r="L228" s="170"/>
      <c r="M228" s="170"/>
      <c r="N228" s="170"/>
      <c r="O228" s="81"/>
    </row>
    <row r="229" spans="1:15" ht="15.75">
      <c r="A229" s="81"/>
      <c r="B229" s="87"/>
      <c r="C229" s="90" t="s">
        <v>104</v>
      </c>
      <c r="D229" s="90"/>
      <c r="E229" s="81"/>
      <c r="F229" s="88"/>
      <c r="G229" s="85" t="s">
        <v>5</v>
      </c>
      <c r="H229" s="89"/>
      <c r="I229" s="170" t="s">
        <v>105</v>
      </c>
      <c r="J229" s="170"/>
      <c r="K229" s="170"/>
      <c r="L229" s="170"/>
      <c r="M229" s="170"/>
      <c r="N229" s="170"/>
      <c r="O229" s="81"/>
    </row>
    <row r="230" spans="1:20" ht="15.75">
      <c r="A230" s="81"/>
      <c r="B230" s="87"/>
      <c r="C230" s="81" t="s">
        <v>106</v>
      </c>
      <c r="D230" s="90"/>
      <c r="E230" s="81"/>
      <c r="F230" s="88"/>
      <c r="G230" s="85" t="s">
        <v>107</v>
      </c>
      <c r="H230" s="89"/>
      <c r="I230" s="170">
        <v>45367</v>
      </c>
      <c r="J230" s="170"/>
      <c r="K230" s="170"/>
      <c r="L230" s="170"/>
      <c r="M230" s="170"/>
      <c r="N230" s="170"/>
      <c r="O230" s="81"/>
      <c r="R230" s="91"/>
      <c r="S230" s="91"/>
      <c r="T230" s="91"/>
    </row>
    <row r="231" spans="1:20" ht="15">
      <c r="A231" s="81"/>
      <c r="B231" s="87"/>
      <c r="C231" s="81"/>
      <c r="D231" s="81"/>
      <c r="E231" s="81"/>
      <c r="F231" s="81"/>
      <c r="G231" s="81"/>
      <c r="H231" s="81"/>
      <c r="I231" s="81"/>
      <c r="J231" s="81"/>
      <c r="K231" s="81"/>
      <c r="L231" s="81"/>
      <c r="M231" s="81"/>
      <c r="N231" s="92"/>
      <c r="O231" s="81"/>
      <c r="R231" s="91"/>
      <c r="S231" s="91"/>
      <c r="T231" s="91"/>
    </row>
    <row r="232" spans="1:15" ht="15">
      <c r="A232" s="81"/>
      <c r="B232" s="93" t="s">
        <v>10</v>
      </c>
      <c r="C232" s="171" t="s">
        <v>45</v>
      </c>
      <c r="D232" s="171"/>
      <c r="E232" s="94"/>
      <c r="F232" s="95" t="s">
        <v>12</v>
      </c>
      <c r="G232" s="172" t="s">
        <v>123</v>
      </c>
      <c r="H232" s="172"/>
      <c r="I232" s="172"/>
      <c r="J232" s="172"/>
      <c r="K232" s="172"/>
      <c r="L232" s="172"/>
      <c r="M232" s="172"/>
      <c r="N232" s="172"/>
      <c r="O232" s="81"/>
    </row>
    <row r="233" spans="1:15" ht="15">
      <c r="A233" s="81"/>
      <c r="B233" s="96" t="s">
        <v>14</v>
      </c>
      <c r="C233" s="173" t="s">
        <v>115</v>
      </c>
      <c r="D233" s="173"/>
      <c r="E233" s="97"/>
      <c r="F233" s="98" t="s">
        <v>16</v>
      </c>
      <c r="G233" s="174" t="s">
        <v>110</v>
      </c>
      <c r="H233" s="174"/>
      <c r="I233" s="174"/>
      <c r="J233" s="174"/>
      <c r="K233" s="174"/>
      <c r="L233" s="174"/>
      <c r="M233" s="174"/>
      <c r="N233" s="174"/>
      <c r="O233" s="81"/>
    </row>
    <row r="234" spans="1:15" ht="15">
      <c r="A234" s="81"/>
      <c r="B234" s="96" t="s">
        <v>18</v>
      </c>
      <c r="C234" s="173" t="s">
        <v>117</v>
      </c>
      <c r="D234" s="173"/>
      <c r="E234" s="97"/>
      <c r="F234" s="98" t="s">
        <v>20</v>
      </c>
      <c r="G234" s="174" t="s">
        <v>108</v>
      </c>
      <c r="H234" s="174"/>
      <c r="I234" s="174"/>
      <c r="J234" s="174"/>
      <c r="K234" s="174"/>
      <c r="L234" s="174"/>
      <c r="M234" s="174"/>
      <c r="N234" s="174"/>
      <c r="O234" s="81"/>
    </row>
    <row r="235" spans="1:15" ht="15">
      <c r="A235" s="81"/>
      <c r="B235" s="175" t="s">
        <v>112</v>
      </c>
      <c r="C235" s="175"/>
      <c r="D235" s="175"/>
      <c r="E235" s="99"/>
      <c r="F235" s="176" t="s">
        <v>112</v>
      </c>
      <c r="G235" s="176"/>
      <c r="H235" s="176"/>
      <c r="I235" s="176"/>
      <c r="J235" s="176"/>
      <c r="K235" s="176"/>
      <c r="L235" s="176"/>
      <c r="M235" s="176"/>
      <c r="N235" s="176"/>
      <c r="O235" s="81"/>
    </row>
    <row r="236" spans="1:15" ht="15">
      <c r="A236" s="81"/>
      <c r="B236" s="100" t="s">
        <v>113</v>
      </c>
      <c r="C236" s="173" t="s">
        <v>115</v>
      </c>
      <c r="D236" s="173"/>
      <c r="E236" s="97"/>
      <c r="F236" s="101" t="s">
        <v>113</v>
      </c>
      <c r="G236" s="174" t="s">
        <v>110</v>
      </c>
      <c r="H236" s="174"/>
      <c r="I236" s="174"/>
      <c r="J236" s="174"/>
      <c r="K236" s="174"/>
      <c r="L236" s="174"/>
      <c r="M236" s="174"/>
      <c r="N236" s="174"/>
      <c r="O236" s="81"/>
    </row>
    <row r="237" spans="1:15" ht="15">
      <c r="A237" s="81"/>
      <c r="B237" s="102" t="s">
        <v>113</v>
      </c>
      <c r="C237" s="177" t="s">
        <v>117</v>
      </c>
      <c r="D237" s="177"/>
      <c r="E237" s="103"/>
      <c r="F237" s="104" t="s">
        <v>113</v>
      </c>
      <c r="G237" s="178" t="s">
        <v>108</v>
      </c>
      <c r="H237" s="178"/>
      <c r="I237" s="178"/>
      <c r="J237" s="178"/>
      <c r="K237" s="178"/>
      <c r="L237" s="178"/>
      <c r="M237" s="178"/>
      <c r="N237" s="178"/>
      <c r="O237" s="81"/>
    </row>
    <row r="238" spans="1:15" ht="15">
      <c r="A238" s="81"/>
      <c r="B238" s="87"/>
      <c r="C238" s="81"/>
      <c r="D238" s="81"/>
      <c r="E238" s="81"/>
      <c r="F238" s="81"/>
      <c r="G238" s="81"/>
      <c r="H238" s="81"/>
      <c r="I238" s="81"/>
      <c r="J238" s="81"/>
      <c r="K238" s="81"/>
      <c r="L238" s="81"/>
      <c r="M238" s="81"/>
      <c r="N238" s="92"/>
      <c r="O238" s="81"/>
    </row>
    <row r="239" spans="1:15" ht="15">
      <c r="A239" s="81"/>
      <c r="B239" s="105" t="s">
        <v>26</v>
      </c>
      <c r="C239" s="81"/>
      <c r="D239" s="81"/>
      <c r="E239" s="81"/>
      <c r="F239" s="106">
        <v>1</v>
      </c>
      <c r="G239" s="106">
        <v>2</v>
      </c>
      <c r="H239" s="106">
        <v>3</v>
      </c>
      <c r="I239" s="106">
        <v>4</v>
      </c>
      <c r="J239" s="106">
        <v>5</v>
      </c>
      <c r="K239" s="179" t="s">
        <v>27</v>
      </c>
      <c r="L239" s="179"/>
      <c r="M239" s="106" t="s">
        <v>28</v>
      </c>
      <c r="N239" s="106" t="s">
        <v>29</v>
      </c>
      <c r="O239" s="81"/>
    </row>
    <row r="240" spans="1:15" ht="15">
      <c r="A240" s="81"/>
      <c r="B240" s="107" t="s">
        <v>30</v>
      </c>
      <c r="C240" s="180" t="str">
        <f>IF(C233&gt;"",C233&amp;" - "&amp;G233,"")</f>
        <v>Kamilla Kadar - Taisiia Bril</v>
      </c>
      <c r="D240" s="180"/>
      <c r="E240" s="109"/>
      <c r="F240" s="110">
        <v>3</v>
      </c>
      <c r="G240" s="110">
        <v>2</v>
      </c>
      <c r="H240" s="110">
        <v>6</v>
      </c>
      <c r="I240" s="110"/>
      <c r="J240" s="111"/>
      <c r="K240" s="112">
        <f>IF(ISBLANK(F240),"",COUNTIF(F240:J240,"&gt;=0"))</f>
        <v>3</v>
      </c>
      <c r="L240" s="113">
        <f>IF(ISBLANK(F240),"",IF(LEFT(F240)="-",1,0)+IF(LEFT(G240)="-",1,0)+IF(LEFT(H240)="-",1,0)+IF(LEFT(I240)="-",1,0)+IF(LEFT(J240)="-",1,0))</f>
        <v>0</v>
      </c>
      <c r="M240" s="114">
        <f aca="true" t="shared" si="9" ref="M240:N244">IF(K240=3,1,"")</f>
        <v>1</v>
      </c>
      <c r="N240" s="115">
        <f t="shared" si="9"/>
      </c>
      <c r="O240" s="81"/>
    </row>
    <row r="241" spans="1:15" ht="15">
      <c r="A241" s="81"/>
      <c r="B241" s="107" t="s">
        <v>31</v>
      </c>
      <c r="C241" s="180" t="str">
        <f>IF(C234&gt;"",C234&amp;" - "&amp;G234,"")</f>
        <v>Paola Estrada Noso - Jiali Lu</v>
      </c>
      <c r="D241" s="180"/>
      <c r="E241" s="109"/>
      <c r="F241" s="110">
        <v>-1</v>
      </c>
      <c r="G241" s="110">
        <v>-1</v>
      </c>
      <c r="H241" s="110">
        <v>-6</v>
      </c>
      <c r="I241" s="110"/>
      <c r="J241" s="116"/>
      <c r="K241" s="117">
        <f>IF(ISBLANK(F241),"",COUNTIF(F241:J241,"&gt;=0"))</f>
        <v>0</v>
      </c>
      <c r="L241" s="118">
        <f>IF(ISBLANK(F241),"",IF(LEFT(F241)="-",1,0)+IF(LEFT(G241)="-",1,0)+IF(LEFT(H241)="-",1,0)+IF(LEFT(I241)="-",1,0)+IF(LEFT(J241)="-",1,0))</f>
        <v>3</v>
      </c>
      <c r="M241" s="119">
        <f t="shared" si="9"/>
      </c>
      <c r="N241" s="120">
        <f t="shared" si="9"/>
        <v>1</v>
      </c>
      <c r="O241" s="81"/>
    </row>
    <row r="242" spans="1:15" ht="15">
      <c r="A242" s="81"/>
      <c r="B242" s="121" t="s">
        <v>114</v>
      </c>
      <c r="C242" s="108" t="str">
        <f>IF(C236&gt;"",C236&amp;" / "&amp;C237,"")</f>
        <v>Kamilla Kadar / Paola Estrada Noso</v>
      </c>
      <c r="D242" s="108" t="str">
        <f>IF(G236&gt;"",G236&amp;" / "&amp;G237,"")</f>
        <v>Taisiia Bril / Jiali Lu</v>
      </c>
      <c r="E242" s="122"/>
      <c r="F242" s="110">
        <v>4</v>
      </c>
      <c r="G242" s="110">
        <v>-6</v>
      </c>
      <c r="H242" s="110">
        <v>9</v>
      </c>
      <c r="I242" s="110">
        <v>3</v>
      </c>
      <c r="J242" s="116"/>
      <c r="K242" s="117">
        <f>IF(ISBLANK(F242),"",COUNTIF(F242:J242,"&gt;=0"))</f>
        <v>3</v>
      </c>
      <c r="L242" s="118">
        <f>IF(ISBLANK(F242),"",IF(LEFT(F242)="-",1,0)+IF(LEFT(G242)="-",1,0)+IF(LEFT(H242)="-",1,0)+IF(LEFT(I242)="-",1,0)+IF(LEFT(J242)="-",1,0))</f>
        <v>1</v>
      </c>
      <c r="M242" s="119">
        <f t="shared" si="9"/>
        <v>1</v>
      </c>
      <c r="N242" s="120">
        <f t="shared" si="9"/>
      </c>
      <c r="O242" s="81"/>
    </row>
    <row r="243" spans="1:15" ht="15">
      <c r="A243" s="81"/>
      <c r="B243" s="107" t="s">
        <v>33</v>
      </c>
      <c r="C243" s="180" t="str">
        <f>IF(C233&gt;"",C233&amp;" - "&amp;G234,"")</f>
        <v>Kamilla Kadar - Jiali Lu</v>
      </c>
      <c r="D243" s="180"/>
      <c r="E243" s="109"/>
      <c r="F243" s="110">
        <v>3</v>
      </c>
      <c r="G243" s="110">
        <v>7</v>
      </c>
      <c r="H243" s="110">
        <v>9</v>
      </c>
      <c r="I243" s="110"/>
      <c r="J243" s="116"/>
      <c r="K243" s="117">
        <f>IF(ISBLANK(F243),"",COUNTIF(F243:J243,"&gt;=0"))</f>
        <v>3</v>
      </c>
      <c r="L243" s="118">
        <f>IF(ISBLANK(F243),"",IF(LEFT(F243)="-",1,0)+IF(LEFT(G243)="-",1,0)+IF(LEFT(H243)="-",1,0)+IF(LEFT(I243)="-",1,0)+IF(LEFT(J243)="-",1,0))</f>
        <v>0</v>
      </c>
      <c r="M243" s="119">
        <f t="shared" si="9"/>
        <v>1</v>
      </c>
      <c r="N243" s="120">
        <f t="shared" si="9"/>
      </c>
      <c r="O243" s="81"/>
    </row>
    <row r="244" spans="1:15" ht="15">
      <c r="A244" s="81"/>
      <c r="B244" s="107" t="s">
        <v>34</v>
      </c>
      <c r="C244" s="180" t="str">
        <f>IF(C234&gt;"",C234&amp;" - "&amp;G233,"")</f>
        <v>Paola Estrada Noso - Taisiia Bril</v>
      </c>
      <c r="D244" s="180"/>
      <c r="E244" s="109"/>
      <c r="F244" s="110"/>
      <c r="G244" s="110"/>
      <c r="H244" s="110"/>
      <c r="I244" s="110"/>
      <c r="J244" s="116"/>
      <c r="K244" s="123">
        <f>IF(ISBLANK(F244),"",COUNTIF(F244:J244,"&gt;=0"))</f>
      </c>
      <c r="L244" s="124">
        <f>IF(ISBLANK(F244),"",IF(LEFT(F244)="-",1,0)+IF(LEFT(G244)="-",1,0)+IF(LEFT(H244)="-",1,0)+IF(LEFT(I244)="-",1,0)+IF(LEFT(J244)="-",1,0))</f>
      </c>
      <c r="M244" s="125">
        <f t="shared" si="9"/>
      </c>
      <c r="N244" s="126">
        <f t="shared" si="9"/>
      </c>
      <c r="O244" s="81"/>
    </row>
    <row r="245" spans="1:15" ht="18.75">
      <c r="A245" s="81"/>
      <c r="B245" s="127"/>
      <c r="C245" s="128"/>
      <c r="D245" s="128"/>
      <c r="E245" s="128"/>
      <c r="F245" s="129"/>
      <c r="G245" s="129"/>
      <c r="H245" s="130"/>
      <c r="I245" s="181" t="s">
        <v>35</v>
      </c>
      <c r="J245" s="181"/>
      <c r="K245" s="131">
        <f>COUNTIF(K240:K244,"=3")</f>
        <v>3</v>
      </c>
      <c r="L245" s="132">
        <f>COUNTIF(L240:L244,"=3")</f>
        <v>1</v>
      </c>
      <c r="M245" s="133">
        <f>SUM(M240:M244)</f>
        <v>3</v>
      </c>
      <c r="N245" s="134">
        <f>SUM(N240:N244)</f>
        <v>1</v>
      </c>
      <c r="O245" s="81"/>
    </row>
    <row r="246" spans="1:15" ht="15">
      <c r="A246" s="81"/>
      <c r="B246" s="135" t="s">
        <v>36</v>
      </c>
      <c r="C246" s="128"/>
      <c r="D246" s="128"/>
      <c r="E246" s="128"/>
      <c r="F246" s="128"/>
      <c r="G246" s="128"/>
      <c r="H246" s="128"/>
      <c r="I246" s="128"/>
      <c r="J246" s="128"/>
      <c r="K246" s="81"/>
      <c r="L246" s="81"/>
      <c r="M246" s="81"/>
      <c r="N246" s="92"/>
      <c r="O246" s="81"/>
    </row>
    <row r="247" spans="1:15" ht="15">
      <c r="A247" s="81"/>
      <c r="B247" s="136" t="s">
        <v>37</v>
      </c>
      <c r="C247" s="137"/>
      <c r="D247" s="138" t="s">
        <v>38</v>
      </c>
      <c r="E247" s="137"/>
      <c r="F247" s="138" t="s">
        <v>39</v>
      </c>
      <c r="G247" s="138"/>
      <c r="H247" s="139"/>
      <c r="I247" s="81"/>
      <c r="J247" s="182" t="s">
        <v>40</v>
      </c>
      <c r="K247" s="182"/>
      <c r="L247" s="182"/>
      <c r="M247" s="182"/>
      <c r="N247" s="182"/>
      <c r="O247" s="81"/>
    </row>
    <row r="248" spans="1:15" ht="21">
      <c r="A248" s="81"/>
      <c r="B248" s="183"/>
      <c r="C248" s="183"/>
      <c r="D248" s="183"/>
      <c r="E248" s="140"/>
      <c r="F248" s="184"/>
      <c r="G248" s="184"/>
      <c r="H248" s="184"/>
      <c r="I248" s="184"/>
      <c r="J248" s="185" t="str">
        <f>IF(M245=3,C232,IF(N245=3,G232,""))</f>
        <v>MBF</v>
      </c>
      <c r="K248" s="185"/>
      <c r="L248" s="185"/>
      <c r="M248" s="185"/>
      <c r="N248" s="185"/>
      <c r="O248" s="81"/>
    </row>
    <row r="249" spans="1:15" ht="6" customHeight="1">
      <c r="A249" s="81"/>
      <c r="B249" s="141"/>
      <c r="C249" s="142"/>
      <c r="D249" s="142"/>
      <c r="E249" s="142"/>
      <c r="F249" s="142"/>
      <c r="G249" s="142"/>
      <c r="H249" s="142"/>
      <c r="I249" s="142"/>
      <c r="J249" s="142"/>
      <c r="K249" s="142"/>
      <c r="L249" s="142"/>
      <c r="M249" s="142"/>
      <c r="N249" s="143"/>
      <c r="O249" s="81"/>
    </row>
    <row r="250" ht="8.25" customHeight="1"/>
  </sheetData>
  <sheetProtection selectLockedCells="1" selectUnlockedCells="1"/>
  <mergeCells count="260">
    <mergeCell ref="C241:D241"/>
    <mergeCell ref="C243:D243"/>
    <mergeCell ref="C244:D244"/>
    <mergeCell ref="I245:J245"/>
    <mergeCell ref="J247:N247"/>
    <mergeCell ref="B248:D248"/>
    <mergeCell ref="F248:I248"/>
    <mergeCell ref="J248:N248"/>
    <mergeCell ref="C236:D236"/>
    <mergeCell ref="G236:N236"/>
    <mergeCell ref="C237:D237"/>
    <mergeCell ref="G237:N237"/>
    <mergeCell ref="K239:L239"/>
    <mergeCell ref="C240:D240"/>
    <mergeCell ref="C233:D233"/>
    <mergeCell ref="G233:N233"/>
    <mergeCell ref="C234:D234"/>
    <mergeCell ref="G234:N234"/>
    <mergeCell ref="B235:D235"/>
    <mergeCell ref="F235:N235"/>
    <mergeCell ref="I227:N227"/>
    <mergeCell ref="I228:N228"/>
    <mergeCell ref="I229:N229"/>
    <mergeCell ref="I230:N230"/>
    <mergeCell ref="C232:D232"/>
    <mergeCell ref="G232:N232"/>
    <mergeCell ref="C216:D216"/>
    <mergeCell ref="C218:D218"/>
    <mergeCell ref="C219:D219"/>
    <mergeCell ref="I220:J220"/>
    <mergeCell ref="J222:N222"/>
    <mergeCell ref="B223:D223"/>
    <mergeCell ref="F223:I223"/>
    <mergeCell ref="J223:N223"/>
    <mergeCell ref="C211:D211"/>
    <mergeCell ref="G211:N211"/>
    <mergeCell ref="C212:D212"/>
    <mergeCell ref="G212:N212"/>
    <mergeCell ref="K214:L214"/>
    <mergeCell ref="C215:D215"/>
    <mergeCell ref="C208:D208"/>
    <mergeCell ref="G208:N208"/>
    <mergeCell ref="C209:D209"/>
    <mergeCell ref="G209:N209"/>
    <mergeCell ref="B210:D210"/>
    <mergeCell ref="F210:N210"/>
    <mergeCell ref="I202:N202"/>
    <mergeCell ref="I203:N203"/>
    <mergeCell ref="I204:N204"/>
    <mergeCell ref="I205:N205"/>
    <mergeCell ref="C207:D207"/>
    <mergeCell ref="G207:N207"/>
    <mergeCell ref="C191:D191"/>
    <mergeCell ref="C193:D193"/>
    <mergeCell ref="C194:D194"/>
    <mergeCell ref="I195:J195"/>
    <mergeCell ref="J197:N197"/>
    <mergeCell ref="B198:D198"/>
    <mergeCell ref="F198:I198"/>
    <mergeCell ref="J198:N198"/>
    <mergeCell ref="C186:D186"/>
    <mergeCell ref="G186:N186"/>
    <mergeCell ref="C187:D187"/>
    <mergeCell ref="G187:N187"/>
    <mergeCell ref="K189:L189"/>
    <mergeCell ref="C190:D190"/>
    <mergeCell ref="C183:D183"/>
    <mergeCell ref="G183:N183"/>
    <mergeCell ref="C184:D184"/>
    <mergeCell ref="G184:N184"/>
    <mergeCell ref="B185:D185"/>
    <mergeCell ref="F185:N185"/>
    <mergeCell ref="I177:N177"/>
    <mergeCell ref="I178:N178"/>
    <mergeCell ref="I179:N179"/>
    <mergeCell ref="I180:N180"/>
    <mergeCell ref="C182:D182"/>
    <mergeCell ref="G182:N182"/>
    <mergeCell ref="C166:D166"/>
    <mergeCell ref="C168:D168"/>
    <mergeCell ref="C169:D169"/>
    <mergeCell ref="I170:J170"/>
    <mergeCell ref="J172:N172"/>
    <mergeCell ref="B173:D173"/>
    <mergeCell ref="F173:I173"/>
    <mergeCell ref="J173:N173"/>
    <mergeCell ref="C161:D161"/>
    <mergeCell ref="G161:N161"/>
    <mergeCell ref="C162:D162"/>
    <mergeCell ref="G162:N162"/>
    <mergeCell ref="K164:L164"/>
    <mergeCell ref="C165:D165"/>
    <mergeCell ref="C158:D158"/>
    <mergeCell ref="G158:N158"/>
    <mergeCell ref="C159:D159"/>
    <mergeCell ref="G159:N159"/>
    <mergeCell ref="B160:D160"/>
    <mergeCell ref="F160:N160"/>
    <mergeCell ref="I152:N152"/>
    <mergeCell ref="I153:N153"/>
    <mergeCell ref="I154:N154"/>
    <mergeCell ref="I155:N155"/>
    <mergeCell ref="C157:D157"/>
    <mergeCell ref="G157:N157"/>
    <mergeCell ref="C141:D141"/>
    <mergeCell ref="C143:D143"/>
    <mergeCell ref="C144:D144"/>
    <mergeCell ref="I145:J145"/>
    <mergeCell ref="J147:N147"/>
    <mergeCell ref="B148:D148"/>
    <mergeCell ref="F148:I148"/>
    <mergeCell ref="J148:N148"/>
    <mergeCell ref="C136:D136"/>
    <mergeCell ref="G136:N136"/>
    <mergeCell ref="C137:D137"/>
    <mergeCell ref="G137:N137"/>
    <mergeCell ref="K139:L139"/>
    <mergeCell ref="C140:D140"/>
    <mergeCell ref="C133:D133"/>
    <mergeCell ref="G133:N133"/>
    <mergeCell ref="C134:D134"/>
    <mergeCell ref="G134:N134"/>
    <mergeCell ref="B135:D135"/>
    <mergeCell ref="F135:N135"/>
    <mergeCell ref="I127:N127"/>
    <mergeCell ref="I128:N128"/>
    <mergeCell ref="I129:N129"/>
    <mergeCell ref="I130:N130"/>
    <mergeCell ref="C132:D132"/>
    <mergeCell ref="G132:N132"/>
    <mergeCell ref="C116:D116"/>
    <mergeCell ref="C118:D118"/>
    <mergeCell ref="C119:D119"/>
    <mergeCell ref="I120:J120"/>
    <mergeCell ref="J122:N122"/>
    <mergeCell ref="B123:D123"/>
    <mergeCell ref="F123:I123"/>
    <mergeCell ref="J123:N123"/>
    <mergeCell ref="C111:D111"/>
    <mergeCell ref="G111:N111"/>
    <mergeCell ref="C112:D112"/>
    <mergeCell ref="G112:N112"/>
    <mergeCell ref="K114:L114"/>
    <mergeCell ref="C115:D115"/>
    <mergeCell ref="C108:D108"/>
    <mergeCell ref="G108:N108"/>
    <mergeCell ref="C109:D109"/>
    <mergeCell ref="G109:N109"/>
    <mergeCell ref="B110:D110"/>
    <mergeCell ref="F110:N110"/>
    <mergeCell ref="I102:N102"/>
    <mergeCell ref="I103:N103"/>
    <mergeCell ref="I104:N104"/>
    <mergeCell ref="I105:N105"/>
    <mergeCell ref="C107:D107"/>
    <mergeCell ref="G107:N107"/>
    <mergeCell ref="C91:D91"/>
    <mergeCell ref="C93:D93"/>
    <mergeCell ref="C94:D94"/>
    <mergeCell ref="I95:J95"/>
    <mergeCell ref="J97:N97"/>
    <mergeCell ref="B98:D98"/>
    <mergeCell ref="F98:I98"/>
    <mergeCell ref="J98:N98"/>
    <mergeCell ref="C86:D86"/>
    <mergeCell ref="G86:N86"/>
    <mergeCell ref="C87:D87"/>
    <mergeCell ref="G87:N87"/>
    <mergeCell ref="K89:L89"/>
    <mergeCell ref="C90:D90"/>
    <mergeCell ref="C83:D83"/>
    <mergeCell ref="G83:N83"/>
    <mergeCell ref="C84:D84"/>
    <mergeCell ref="G84:N84"/>
    <mergeCell ref="B85:D85"/>
    <mergeCell ref="F85:N85"/>
    <mergeCell ref="I77:N77"/>
    <mergeCell ref="I78:N78"/>
    <mergeCell ref="I79:N79"/>
    <mergeCell ref="I80:N80"/>
    <mergeCell ref="C82:D82"/>
    <mergeCell ref="G82:N82"/>
    <mergeCell ref="C66:D66"/>
    <mergeCell ref="C68:D68"/>
    <mergeCell ref="C69:D69"/>
    <mergeCell ref="I70:J70"/>
    <mergeCell ref="J72:N72"/>
    <mergeCell ref="B73:D73"/>
    <mergeCell ref="F73:I73"/>
    <mergeCell ref="J73:N73"/>
    <mergeCell ref="C61:D61"/>
    <mergeCell ref="G61:N61"/>
    <mergeCell ref="C62:D62"/>
    <mergeCell ref="G62:N62"/>
    <mergeCell ref="K64:L64"/>
    <mergeCell ref="C65:D65"/>
    <mergeCell ref="C58:D58"/>
    <mergeCell ref="G58:N58"/>
    <mergeCell ref="C59:D59"/>
    <mergeCell ref="G59:N59"/>
    <mergeCell ref="B60:D60"/>
    <mergeCell ref="F60:N60"/>
    <mergeCell ref="I52:N52"/>
    <mergeCell ref="I53:N53"/>
    <mergeCell ref="I54:N54"/>
    <mergeCell ref="I55:N55"/>
    <mergeCell ref="C57:D57"/>
    <mergeCell ref="G57:N57"/>
    <mergeCell ref="C41:D41"/>
    <mergeCell ref="C43:D43"/>
    <mergeCell ref="C44:D44"/>
    <mergeCell ref="I45:J45"/>
    <mergeCell ref="J47:N47"/>
    <mergeCell ref="B48:D48"/>
    <mergeCell ref="F48:I48"/>
    <mergeCell ref="J48:N48"/>
    <mergeCell ref="C36:D36"/>
    <mergeCell ref="G36:N36"/>
    <mergeCell ref="C37:D37"/>
    <mergeCell ref="G37:N37"/>
    <mergeCell ref="K39:L39"/>
    <mergeCell ref="C40:D40"/>
    <mergeCell ref="C33:D33"/>
    <mergeCell ref="G33:N33"/>
    <mergeCell ref="C34:D34"/>
    <mergeCell ref="G34:N34"/>
    <mergeCell ref="B35:D35"/>
    <mergeCell ref="F35:N35"/>
    <mergeCell ref="I27:N27"/>
    <mergeCell ref="I28:N28"/>
    <mergeCell ref="I29:N29"/>
    <mergeCell ref="I30:N30"/>
    <mergeCell ref="C32:D32"/>
    <mergeCell ref="G32:N32"/>
    <mergeCell ref="C16:D16"/>
    <mergeCell ref="C18:D18"/>
    <mergeCell ref="C19:D19"/>
    <mergeCell ref="I20:J20"/>
    <mergeCell ref="J22:N22"/>
    <mergeCell ref="B23:D23"/>
    <mergeCell ref="F23:I23"/>
    <mergeCell ref="J23:N23"/>
    <mergeCell ref="C11:D11"/>
    <mergeCell ref="G11:N11"/>
    <mergeCell ref="C12:D12"/>
    <mergeCell ref="G12:N12"/>
    <mergeCell ref="K14:L14"/>
    <mergeCell ref="C15:D15"/>
    <mergeCell ref="C8:D8"/>
    <mergeCell ref="G8:N8"/>
    <mergeCell ref="C9:D9"/>
    <mergeCell ref="G9:N9"/>
    <mergeCell ref="B10:D10"/>
    <mergeCell ref="F10:N10"/>
    <mergeCell ref="I2:N2"/>
    <mergeCell ref="I3:N3"/>
    <mergeCell ref="I4:N4"/>
    <mergeCell ref="I5:N5"/>
    <mergeCell ref="C7:D7"/>
    <mergeCell ref="G7:N7"/>
  </mergeCells>
  <printOptions/>
  <pageMargins left="0.26180555555555557" right="0.16805555555555557" top="1.0527777777777778" bottom="1.0527777777777778" header="0.7875" footer="0.7875"/>
  <pageSetup horizontalDpi="300" verticalDpi="300" orientation="landscape" paperSize="9"/>
  <headerFooter alignWithMargins="0">
    <oddHeader>&amp;C&amp;"Times New Roman,Normaali"&amp;12&amp;A</oddHeader>
    <oddFooter>&amp;C&amp;"Times New Roman,Normaali"&amp;12Sivu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T226"/>
  <sheetViews>
    <sheetView zoomScalePageLayoutView="0" workbookViewId="0" topLeftCell="A1">
      <selection activeCell="A1" sqref="A1"/>
    </sheetView>
  </sheetViews>
  <sheetFormatPr defaultColWidth="11.57421875" defaultRowHeight="15"/>
  <cols>
    <col min="1" max="1" width="1.57421875" style="0" customWidth="1"/>
    <col min="2" max="2" width="8.28125" style="0" customWidth="1"/>
    <col min="3" max="3" width="17.28125" style="0" customWidth="1"/>
    <col min="4" max="4" width="19.00390625" style="0" customWidth="1"/>
    <col min="5" max="5" width="5.8515625" style="0" customWidth="1"/>
    <col min="6" max="6" width="5.7109375" style="0" customWidth="1"/>
    <col min="7" max="7" width="4.8515625" style="0" customWidth="1"/>
    <col min="8" max="8" width="5.57421875" style="0" customWidth="1"/>
    <col min="9" max="9" width="5.421875" style="0" customWidth="1"/>
    <col min="10" max="10" width="5.140625" style="0" customWidth="1"/>
    <col min="11" max="14" width="3.7109375" style="0" customWidth="1"/>
    <col min="15" max="253" width="9.140625" style="0" customWidth="1"/>
  </cols>
  <sheetData>
    <row r="1" ht="6.75" customHeight="1"/>
    <row r="2" spans="1:15" ht="15">
      <c r="A2" s="81"/>
      <c r="B2" s="82"/>
      <c r="C2" s="83"/>
      <c r="D2" s="83"/>
      <c r="E2" s="83"/>
      <c r="F2" s="84"/>
      <c r="G2" s="85" t="s">
        <v>0</v>
      </c>
      <c r="H2" s="86"/>
      <c r="I2" s="170" t="s">
        <v>1</v>
      </c>
      <c r="J2" s="170"/>
      <c r="K2" s="170"/>
      <c r="L2" s="170"/>
      <c r="M2" s="170"/>
      <c r="N2" s="170"/>
      <c r="O2" s="81"/>
    </row>
    <row r="3" spans="1:15" ht="15">
      <c r="A3" s="81"/>
      <c r="B3" s="87"/>
      <c r="C3" s="11" t="s">
        <v>2</v>
      </c>
      <c r="D3" s="11"/>
      <c r="E3" s="81"/>
      <c r="F3" s="88"/>
      <c r="G3" s="85" t="s">
        <v>3</v>
      </c>
      <c r="H3" s="89"/>
      <c r="I3" s="170" t="s">
        <v>4</v>
      </c>
      <c r="J3" s="170"/>
      <c r="K3" s="170"/>
      <c r="L3" s="170"/>
      <c r="M3" s="170"/>
      <c r="N3" s="170"/>
      <c r="O3" s="81"/>
    </row>
    <row r="4" spans="1:15" ht="15.75">
      <c r="A4" s="81"/>
      <c r="B4" s="87"/>
      <c r="C4" s="90" t="s">
        <v>104</v>
      </c>
      <c r="D4" s="90"/>
      <c r="E4" s="81"/>
      <c r="F4" s="88"/>
      <c r="G4" s="85" t="s">
        <v>5</v>
      </c>
      <c r="H4" s="89"/>
      <c r="I4" s="170" t="s">
        <v>124</v>
      </c>
      <c r="J4" s="170"/>
      <c r="K4" s="170"/>
      <c r="L4" s="170"/>
      <c r="M4" s="170"/>
      <c r="N4" s="170"/>
      <c r="O4" s="81"/>
    </row>
    <row r="5" spans="1:20" ht="15.75">
      <c r="A5" s="81"/>
      <c r="B5" s="87"/>
      <c r="C5" s="81" t="s">
        <v>106</v>
      </c>
      <c r="D5" s="90"/>
      <c r="E5" s="81"/>
      <c r="F5" s="88"/>
      <c r="G5" s="85" t="s">
        <v>107</v>
      </c>
      <c r="H5" s="89"/>
      <c r="I5" s="170">
        <v>45367</v>
      </c>
      <c r="J5" s="170"/>
      <c r="K5" s="170"/>
      <c r="L5" s="170"/>
      <c r="M5" s="170"/>
      <c r="N5" s="170"/>
      <c r="O5" s="81"/>
      <c r="R5" s="91"/>
      <c r="S5" s="91"/>
      <c r="T5" s="91"/>
    </row>
    <row r="6" spans="1:20" ht="15">
      <c r="A6" s="81"/>
      <c r="B6" s="87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92"/>
      <c r="O6" s="81"/>
      <c r="R6" s="91"/>
      <c r="S6" s="91"/>
      <c r="T6" s="91"/>
    </row>
    <row r="7" spans="1:15" ht="15">
      <c r="A7" s="81"/>
      <c r="B7" s="93" t="s">
        <v>10</v>
      </c>
      <c r="C7" s="171" t="s">
        <v>73</v>
      </c>
      <c r="D7" s="171"/>
      <c r="E7" s="94"/>
      <c r="F7" s="95" t="s">
        <v>12</v>
      </c>
      <c r="G7" s="172" t="s">
        <v>13</v>
      </c>
      <c r="H7" s="172"/>
      <c r="I7" s="172"/>
      <c r="J7" s="172"/>
      <c r="K7" s="172"/>
      <c r="L7" s="172"/>
      <c r="M7" s="172"/>
      <c r="N7" s="172"/>
      <c r="O7" s="81"/>
    </row>
    <row r="8" spans="1:15" ht="15">
      <c r="A8" s="81"/>
      <c r="B8" s="96" t="s">
        <v>14</v>
      </c>
      <c r="C8" s="173" t="s">
        <v>125</v>
      </c>
      <c r="D8" s="173"/>
      <c r="E8" s="97"/>
      <c r="F8" s="98" t="s">
        <v>16</v>
      </c>
      <c r="G8" s="174" t="s">
        <v>109</v>
      </c>
      <c r="H8" s="174"/>
      <c r="I8" s="174"/>
      <c r="J8" s="174"/>
      <c r="K8" s="174"/>
      <c r="L8" s="174"/>
      <c r="M8" s="174"/>
      <c r="N8" s="174"/>
      <c r="O8" s="81"/>
    </row>
    <row r="9" spans="1:15" ht="15">
      <c r="A9" s="81"/>
      <c r="B9" s="96" t="s">
        <v>18</v>
      </c>
      <c r="C9" s="173" t="s">
        <v>126</v>
      </c>
      <c r="D9" s="173"/>
      <c r="E9" s="97"/>
      <c r="F9" s="98" t="s">
        <v>20</v>
      </c>
      <c r="G9" s="174" t="s">
        <v>110</v>
      </c>
      <c r="H9" s="174"/>
      <c r="I9" s="174"/>
      <c r="J9" s="174"/>
      <c r="K9" s="174"/>
      <c r="L9" s="174"/>
      <c r="M9" s="174"/>
      <c r="N9" s="174"/>
      <c r="O9" s="81"/>
    </row>
    <row r="10" spans="1:15" ht="15">
      <c r="A10" s="81"/>
      <c r="B10" s="175" t="s">
        <v>112</v>
      </c>
      <c r="C10" s="175"/>
      <c r="D10" s="175"/>
      <c r="E10" s="99"/>
      <c r="F10" s="176" t="s">
        <v>112</v>
      </c>
      <c r="G10" s="176"/>
      <c r="H10" s="176"/>
      <c r="I10" s="176"/>
      <c r="J10" s="176"/>
      <c r="K10" s="176"/>
      <c r="L10" s="176"/>
      <c r="M10" s="176"/>
      <c r="N10" s="176"/>
      <c r="O10" s="81"/>
    </row>
    <row r="11" spans="1:15" ht="15">
      <c r="A11" s="81"/>
      <c r="B11" s="100" t="s">
        <v>113</v>
      </c>
      <c r="C11" s="173" t="s">
        <v>125</v>
      </c>
      <c r="D11" s="173"/>
      <c r="E11" s="97"/>
      <c r="F11" s="101" t="s">
        <v>113</v>
      </c>
      <c r="G11" s="174" t="s">
        <v>109</v>
      </c>
      <c r="H11" s="174"/>
      <c r="I11" s="174"/>
      <c r="J11" s="174"/>
      <c r="K11" s="174"/>
      <c r="L11" s="174"/>
      <c r="M11" s="174"/>
      <c r="N11" s="174"/>
      <c r="O11" s="81"/>
    </row>
    <row r="12" spans="1:15" ht="15">
      <c r="A12" s="81"/>
      <c r="B12" s="102" t="s">
        <v>113</v>
      </c>
      <c r="C12" s="177" t="s">
        <v>126</v>
      </c>
      <c r="D12" s="177"/>
      <c r="E12" s="103"/>
      <c r="F12" s="104" t="s">
        <v>113</v>
      </c>
      <c r="G12" s="178" t="s">
        <v>110</v>
      </c>
      <c r="H12" s="178"/>
      <c r="I12" s="178"/>
      <c r="J12" s="178"/>
      <c r="K12" s="178"/>
      <c r="L12" s="178"/>
      <c r="M12" s="178"/>
      <c r="N12" s="178"/>
      <c r="O12" s="81"/>
    </row>
    <row r="13" spans="1:15" ht="15">
      <c r="A13" s="81"/>
      <c r="B13" s="87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92"/>
      <c r="O13" s="81"/>
    </row>
    <row r="14" spans="1:15" ht="15">
      <c r="A14" s="81"/>
      <c r="B14" s="105" t="s">
        <v>26</v>
      </c>
      <c r="C14" s="81"/>
      <c r="D14" s="81"/>
      <c r="E14" s="81"/>
      <c r="F14" s="106">
        <v>1</v>
      </c>
      <c r="G14" s="106">
        <v>2</v>
      </c>
      <c r="H14" s="106">
        <v>3</v>
      </c>
      <c r="I14" s="106">
        <v>4</v>
      </c>
      <c r="J14" s="106">
        <v>5</v>
      </c>
      <c r="K14" s="179" t="s">
        <v>27</v>
      </c>
      <c r="L14" s="179"/>
      <c r="M14" s="106" t="s">
        <v>28</v>
      </c>
      <c r="N14" s="106" t="s">
        <v>29</v>
      </c>
      <c r="O14" s="81"/>
    </row>
    <row r="15" spans="1:15" ht="15">
      <c r="A15" s="81"/>
      <c r="B15" s="107" t="s">
        <v>30</v>
      </c>
      <c r="C15" s="180" t="str">
        <f>IF(C8&gt;"",C8&amp;" - "&amp;G8,"")</f>
        <v>Jaimielee Enriquez - Arina Bril</v>
      </c>
      <c r="D15" s="180"/>
      <c r="E15" s="109"/>
      <c r="F15" s="110">
        <v>0</v>
      </c>
      <c r="G15" s="110">
        <v>3</v>
      </c>
      <c r="H15" s="110">
        <v>1</v>
      </c>
      <c r="I15" s="110"/>
      <c r="J15" s="111"/>
      <c r="K15" s="112">
        <f>IF(ISBLANK(F15),"",COUNTIF(F15:J15,"&gt;=0"))</f>
        <v>3</v>
      </c>
      <c r="L15" s="113">
        <f>IF(ISBLANK(F15),"",IF(LEFT(F15)="-",1,0)+IF(LEFT(G15)="-",1,0)+IF(LEFT(H15)="-",1,0)+IF(LEFT(I15)="-",1,0)+IF(LEFT(J15)="-",1,0))</f>
        <v>0</v>
      </c>
      <c r="M15" s="114">
        <f aca="true" t="shared" si="0" ref="M15:N19">IF(K15=3,1,"")</f>
        <v>1</v>
      </c>
      <c r="N15" s="115">
        <f t="shared" si="0"/>
      </c>
      <c r="O15" s="81"/>
    </row>
    <row r="16" spans="1:15" ht="15">
      <c r="A16" s="81"/>
      <c r="B16" s="107" t="s">
        <v>31</v>
      </c>
      <c r="C16" s="180" t="str">
        <f>IF(C9&gt;"",C9&amp;" - "&amp;G9,"")</f>
        <v>Mia Kellow - Taisiia Bril</v>
      </c>
      <c r="D16" s="180"/>
      <c r="E16" s="109"/>
      <c r="F16" s="110">
        <v>4</v>
      </c>
      <c r="G16" s="110">
        <v>3</v>
      </c>
      <c r="H16" s="110">
        <v>8</v>
      </c>
      <c r="I16" s="110"/>
      <c r="J16" s="116"/>
      <c r="K16" s="117">
        <f>IF(ISBLANK(F16),"",COUNTIF(F16:J16,"&gt;=0"))</f>
        <v>3</v>
      </c>
      <c r="L16" s="118">
        <f>IF(ISBLANK(F16),"",IF(LEFT(F16)="-",1,0)+IF(LEFT(G16)="-",1,0)+IF(LEFT(H16)="-",1,0)+IF(LEFT(I16)="-",1,0)+IF(LEFT(J16)="-",1,0))</f>
        <v>0</v>
      </c>
      <c r="M16" s="119">
        <f t="shared" si="0"/>
        <v>1</v>
      </c>
      <c r="N16" s="120">
        <f t="shared" si="0"/>
      </c>
      <c r="O16" s="81"/>
    </row>
    <row r="17" spans="1:15" ht="15">
      <c r="A17" s="81"/>
      <c r="B17" s="121" t="s">
        <v>114</v>
      </c>
      <c r="C17" s="108" t="str">
        <f>IF(C11&gt;"",C11&amp;" / "&amp;C12,"")</f>
        <v>Jaimielee Enriquez / Mia Kellow</v>
      </c>
      <c r="D17" s="108" t="str">
        <f>IF(G11&gt;"",G11&amp;" / "&amp;G12,"")</f>
        <v>Arina Bril / Taisiia Bril</v>
      </c>
      <c r="E17" s="122"/>
      <c r="F17" s="110">
        <v>5</v>
      </c>
      <c r="G17" s="110">
        <v>5</v>
      </c>
      <c r="H17" s="110">
        <v>3</v>
      </c>
      <c r="I17" s="110"/>
      <c r="J17" s="116"/>
      <c r="K17" s="117">
        <f>IF(ISBLANK(F17),"",COUNTIF(F17:J17,"&gt;=0"))</f>
        <v>3</v>
      </c>
      <c r="L17" s="118">
        <f>IF(ISBLANK(F17),"",IF(LEFT(F17)="-",1,0)+IF(LEFT(G17)="-",1,0)+IF(LEFT(H17)="-",1,0)+IF(LEFT(I17)="-",1,0)+IF(LEFT(J17)="-",1,0))</f>
        <v>0</v>
      </c>
      <c r="M17" s="119">
        <f t="shared" si="0"/>
        <v>1</v>
      </c>
      <c r="N17" s="120">
        <f t="shared" si="0"/>
      </c>
      <c r="O17" s="81"/>
    </row>
    <row r="18" spans="1:15" ht="15">
      <c r="A18" s="81"/>
      <c r="B18" s="107" t="s">
        <v>33</v>
      </c>
      <c r="C18" s="180" t="str">
        <f>IF(C8&gt;"",C8&amp;" - "&amp;G9,"")</f>
        <v>Jaimielee Enriquez - Taisiia Bril</v>
      </c>
      <c r="D18" s="180"/>
      <c r="E18" s="109"/>
      <c r="F18" s="110"/>
      <c r="G18" s="110"/>
      <c r="H18" s="110"/>
      <c r="I18" s="110"/>
      <c r="J18" s="116"/>
      <c r="K18" s="117">
        <f>IF(ISBLANK(F18),"",COUNTIF(F18:J18,"&gt;=0"))</f>
      </c>
      <c r="L18" s="118">
        <f>IF(ISBLANK(F18),"",IF(LEFT(F18)="-",1,0)+IF(LEFT(G18)="-",1,0)+IF(LEFT(H18)="-",1,0)+IF(LEFT(I18)="-",1,0)+IF(LEFT(J18)="-",1,0))</f>
      </c>
      <c r="M18" s="119">
        <f t="shared" si="0"/>
      </c>
      <c r="N18" s="120">
        <f t="shared" si="0"/>
      </c>
      <c r="O18" s="81"/>
    </row>
    <row r="19" spans="1:15" ht="15">
      <c r="A19" s="81"/>
      <c r="B19" s="107" t="s">
        <v>34</v>
      </c>
      <c r="C19" s="180" t="str">
        <f>IF(C9&gt;"",C9&amp;" - "&amp;G8,"")</f>
        <v>Mia Kellow - Arina Bril</v>
      </c>
      <c r="D19" s="180"/>
      <c r="E19" s="109"/>
      <c r="F19" s="110"/>
      <c r="G19" s="110"/>
      <c r="H19" s="110"/>
      <c r="I19" s="110"/>
      <c r="J19" s="116"/>
      <c r="K19" s="123">
        <f>IF(ISBLANK(F19),"",COUNTIF(F19:J19,"&gt;=0"))</f>
      </c>
      <c r="L19" s="124">
        <f>IF(ISBLANK(F19),"",IF(LEFT(F19)="-",1,0)+IF(LEFT(G19)="-",1,0)+IF(LEFT(H19)="-",1,0)+IF(LEFT(I19)="-",1,0)+IF(LEFT(J19)="-",1,0))</f>
      </c>
      <c r="M19" s="125">
        <f t="shared" si="0"/>
      </c>
      <c r="N19" s="126">
        <f t="shared" si="0"/>
      </c>
      <c r="O19" s="81"/>
    </row>
    <row r="20" spans="1:15" ht="18.75">
      <c r="A20" s="81"/>
      <c r="B20" s="127"/>
      <c r="C20" s="128"/>
      <c r="D20" s="128"/>
      <c r="E20" s="128"/>
      <c r="F20" s="129"/>
      <c r="G20" s="129"/>
      <c r="H20" s="130"/>
      <c r="I20" s="181" t="s">
        <v>35</v>
      </c>
      <c r="J20" s="181"/>
      <c r="K20" s="131">
        <f>COUNTIF(K15:K19,"=3")</f>
        <v>3</v>
      </c>
      <c r="L20" s="132">
        <f>COUNTIF(L15:L19,"=3")</f>
        <v>0</v>
      </c>
      <c r="M20" s="133">
        <f>SUM(M15:M19)</f>
        <v>3</v>
      </c>
      <c r="N20" s="134">
        <f>SUM(N15:N19)</f>
        <v>0</v>
      </c>
      <c r="O20" s="81"/>
    </row>
    <row r="21" spans="1:15" ht="15">
      <c r="A21" s="81"/>
      <c r="B21" s="135" t="s">
        <v>36</v>
      </c>
      <c r="C21" s="128"/>
      <c r="D21" s="128"/>
      <c r="E21" s="128"/>
      <c r="F21" s="128"/>
      <c r="G21" s="128"/>
      <c r="H21" s="128"/>
      <c r="I21" s="128"/>
      <c r="J21" s="128"/>
      <c r="K21" s="81"/>
      <c r="L21" s="81"/>
      <c r="M21" s="81"/>
      <c r="N21" s="92"/>
      <c r="O21" s="81"/>
    </row>
    <row r="22" spans="1:15" ht="15">
      <c r="A22" s="81"/>
      <c r="B22" s="136" t="s">
        <v>37</v>
      </c>
      <c r="C22" s="137"/>
      <c r="D22" s="138" t="s">
        <v>38</v>
      </c>
      <c r="E22" s="137"/>
      <c r="F22" s="138" t="s">
        <v>39</v>
      </c>
      <c r="G22" s="138"/>
      <c r="H22" s="139"/>
      <c r="I22" s="81"/>
      <c r="J22" s="182" t="s">
        <v>40</v>
      </c>
      <c r="K22" s="182"/>
      <c r="L22" s="182"/>
      <c r="M22" s="182"/>
      <c r="N22" s="182"/>
      <c r="O22" s="81"/>
    </row>
    <row r="23" spans="1:15" ht="21">
      <c r="A23" s="81"/>
      <c r="B23" s="183"/>
      <c r="C23" s="183"/>
      <c r="D23" s="183"/>
      <c r="E23" s="140"/>
      <c r="F23" s="184"/>
      <c r="G23" s="184"/>
      <c r="H23" s="184"/>
      <c r="I23" s="184"/>
      <c r="J23" s="185" t="str">
        <f>IF(M20=3,C7,IF(N20=3,G7,""))</f>
        <v>TIP-70</v>
      </c>
      <c r="K23" s="185"/>
      <c r="L23" s="185"/>
      <c r="M23" s="185"/>
      <c r="N23" s="185"/>
      <c r="O23" s="81"/>
    </row>
    <row r="24" spans="1:15" ht="6" customHeight="1">
      <c r="A24" s="81"/>
      <c r="B24" s="141"/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3"/>
      <c r="O24" s="81"/>
    </row>
    <row r="25" ht="8.25" customHeight="1"/>
    <row r="29" spans="1:15" ht="15">
      <c r="A29" s="81"/>
      <c r="B29" s="82"/>
      <c r="C29" s="83"/>
      <c r="D29" s="83"/>
      <c r="E29" s="83"/>
      <c r="F29" s="84"/>
      <c r="G29" s="85" t="s">
        <v>0</v>
      </c>
      <c r="H29" s="86"/>
      <c r="I29" s="170" t="s">
        <v>1</v>
      </c>
      <c r="J29" s="170"/>
      <c r="K29" s="170"/>
      <c r="L29" s="170"/>
      <c r="M29" s="170"/>
      <c r="N29" s="170"/>
      <c r="O29" s="81"/>
    </row>
    <row r="30" spans="1:15" ht="15">
      <c r="A30" s="81"/>
      <c r="B30" s="87"/>
      <c r="C30" s="11" t="s">
        <v>2</v>
      </c>
      <c r="D30" s="11"/>
      <c r="E30" s="81"/>
      <c r="F30" s="88"/>
      <c r="G30" s="85" t="s">
        <v>3</v>
      </c>
      <c r="H30" s="89"/>
      <c r="I30" s="170" t="s">
        <v>4</v>
      </c>
      <c r="J30" s="170"/>
      <c r="K30" s="170"/>
      <c r="L30" s="170"/>
      <c r="M30" s="170"/>
      <c r="N30" s="170"/>
      <c r="O30" s="81"/>
    </row>
    <row r="31" spans="1:15" ht="15.75">
      <c r="A31" s="81"/>
      <c r="B31" s="87"/>
      <c r="C31" s="90" t="s">
        <v>104</v>
      </c>
      <c r="D31" s="90"/>
      <c r="E31" s="81"/>
      <c r="F31" s="88"/>
      <c r="G31" s="85" t="s">
        <v>5</v>
      </c>
      <c r="H31" s="89"/>
      <c r="I31" s="170" t="s">
        <v>124</v>
      </c>
      <c r="J31" s="170"/>
      <c r="K31" s="170"/>
      <c r="L31" s="170"/>
      <c r="M31" s="170"/>
      <c r="N31" s="170"/>
      <c r="O31" s="81"/>
    </row>
    <row r="32" spans="1:20" ht="15.75">
      <c r="A32" s="81"/>
      <c r="B32" s="87"/>
      <c r="C32" s="81" t="s">
        <v>106</v>
      </c>
      <c r="D32" s="90"/>
      <c r="E32" s="81"/>
      <c r="F32" s="88"/>
      <c r="G32" s="85" t="s">
        <v>107</v>
      </c>
      <c r="H32" s="89"/>
      <c r="I32" s="170">
        <v>45367</v>
      </c>
      <c r="J32" s="170"/>
      <c r="K32" s="170"/>
      <c r="L32" s="170"/>
      <c r="M32" s="170"/>
      <c r="N32" s="170"/>
      <c r="O32" s="81"/>
      <c r="R32" s="91"/>
      <c r="S32" s="91"/>
      <c r="T32" s="91"/>
    </row>
    <row r="33" spans="1:20" ht="15">
      <c r="A33" s="81"/>
      <c r="B33" s="87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92"/>
      <c r="O33" s="81"/>
      <c r="R33" s="91"/>
      <c r="S33" s="91"/>
      <c r="T33" s="91"/>
    </row>
    <row r="34" spans="1:15" ht="15">
      <c r="A34" s="81"/>
      <c r="B34" s="93" t="s">
        <v>10</v>
      </c>
      <c r="C34" s="171" t="s">
        <v>4</v>
      </c>
      <c r="D34" s="171"/>
      <c r="E34" s="94"/>
      <c r="F34" s="95" t="s">
        <v>12</v>
      </c>
      <c r="G34" s="172" t="s">
        <v>119</v>
      </c>
      <c r="H34" s="172"/>
      <c r="I34" s="172"/>
      <c r="J34" s="172"/>
      <c r="K34" s="172"/>
      <c r="L34" s="172"/>
      <c r="M34" s="172"/>
      <c r="N34" s="172"/>
      <c r="O34" s="81"/>
    </row>
    <row r="35" spans="1:15" ht="15">
      <c r="A35" s="81"/>
      <c r="B35" s="96" t="s">
        <v>14</v>
      </c>
      <c r="C35" s="173" t="s">
        <v>127</v>
      </c>
      <c r="D35" s="173"/>
      <c r="E35" s="97"/>
      <c r="F35" s="98" t="s">
        <v>16</v>
      </c>
      <c r="G35" s="174" t="s">
        <v>120</v>
      </c>
      <c r="H35" s="174"/>
      <c r="I35" s="174"/>
      <c r="J35" s="174"/>
      <c r="K35" s="174"/>
      <c r="L35" s="174"/>
      <c r="M35" s="174"/>
      <c r="N35" s="174"/>
      <c r="O35" s="81"/>
    </row>
    <row r="36" spans="1:15" ht="15">
      <c r="A36" s="81"/>
      <c r="B36" s="96" t="s">
        <v>18</v>
      </c>
      <c r="C36" s="173" t="s">
        <v>108</v>
      </c>
      <c r="D36" s="173"/>
      <c r="E36" s="97"/>
      <c r="F36" s="98" t="s">
        <v>20</v>
      </c>
      <c r="G36" s="174" t="s">
        <v>121</v>
      </c>
      <c r="H36" s="174"/>
      <c r="I36" s="174"/>
      <c r="J36" s="174"/>
      <c r="K36" s="174"/>
      <c r="L36" s="174"/>
      <c r="M36" s="174"/>
      <c r="N36" s="174"/>
      <c r="O36" s="81"/>
    </row>
    <row r="37" spans="1:15" ht="15">
      <c r="A37" s="81"/>
      <c r="B37" s="175" t="s">
        <v>112</v>
      </c>
      <c r="C37" s="175"/>
      <c r="D37" s="175"/>
      <c r="E37" s="99"/>
      <c r="F37" s="176" t="s">
        <v>112</v>
      </c>
      <c r="G37" s="176"/>
      <c r="H37" s="176"/>
      <c r="I37" s="176"/>
      <c r="J37" s="176"/>
      <c r="K37" s="176"/>
      <c r="L37" s="176"/>
      <c r="M37" s="176"/>
      <c r="N37" s="176"/>
      <c r="O37" s="81"/>
    </row>
    <row r="38" spans="1:15" ht="15">
      <c r="A38" s="81"/>
      <c r="B38" s="100" t="s">
        <v>113</v>
      </c>
      <c r="C38" s="173" t="s">
        <v>127</v>
      </c>
      <c r="D38" s="173"/>
      <c r="E38" s="97"/>
      <c r="F38" s="101" t="s">
        <v>113</v>
      </c>
      <c r="G38" s="174" t="s">
        <v>120</v>
      </c>
      <c r="H38" s="174"/>
      <c r="I38" s="174"/>
      <c r="J38" s="174"/>
      <c r="K38" s="174"/>
      <c r="L38" s="174"/>
      <c r="M38" s="174"/>
      <c r="N38" s="174"/>
      <c r="O38" s="81"/>
    </row>
    <row r="39" spans="1:15" ht="15">
      <c r="A39" s="81"/>
      <c r="B39" s="102" t="s">
        <v>113</v>
      </c>
      <c r="C39" s="177" t="s">
        <v>108</v>
      </c>
      <c r="D39" s="177"/>
      <c r="E39" s="103"/>
      <c r="F39" s="104" t="s">
        <v>113</v>
      </c>
      <c r="G39" s="178" t="s">
        <v>121</v>
      </c>
      <c r="H39" s="178"/>
      <c r="I39" s="178"/>
      <c r="J39" s="178"/>
      <c r="K39" s="178"/>
      <c r="L39" s="178"/>
      <c r="M39" s="178"/>
      <c r="N39" s="178"/>
      <c r="O39" s="81"/>
    </row>
    <row r="40" spans="1:15" ht="15">
      <c r="A40" s="81"/>
      <c r="B40" s="87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92"/>
      <c r="O40" s="81"/>
    </row>
    <row r="41" spans="1:15" ht="15">
      <c r="A41" s="81"/>
      <c r="B41" s="105" t="s">
        <v>26</v>
      </c>
      <c r="C41" s="81"/>
      <c r="D41" s="81"/>
      <c r="E41" s="81"/>
      <c r="F41" s="106">
        <v>1</v>
      </c>
      <c r="G41" s="106">
        <v>2</v>
      </c>
      <c r="H41" s="106">
        <v>3</v>
      </c>
      <c r="I41" s="106">
        <v>4</v>
      </c>
      <c r="J41" s="106">
        <v>5</v>
      </c>
      <c r="K41" s="179" t="s">
        <v>27</v>
      </c>
      <c r="L41" s="179"/>
      <c r="M41" s="106" t="s">
        <v>28</v>
      </c>
      <c r="N41" s="106" t="s">
        <v>29</v>
      </c>
      <c r="O41" s="81"/>
    </row>
    <row r="42" spans="1:15" ht="15">
      <c r="A42" s="81"/>
      <c r="B42" s="107" t="s">
        <v>30</v>
      </c>
      <c r="C42" s="180" t="str">
        <f>IF(C35&gt;"",C35&amp;" - "&amp;G35,"")</f>
        <v>Jiaqi Luo - Sanni Turi</v>
      </c>
      <c r="D42" s="180"/>
      <c r="E42" s="109"/>
      <c r="F42" s="110">
        <v>5</v>
      </c>
      <c r="G42" s="110">
        <v>8</v>
      </c>
      <c r="H42" s="110">
        <v>9</v>
      </c>
      <c r="I42" s="110"/>
      <c r="J42" s="111"/>
      <c r="K42" s="112">
        <f>IF(ISBLANK(F42),"",COUNTIF(F42:J42,"&gt;=0"))</f>
        <v>3</v>
      </c>
      <c r="L42" s="113">
        <f>IF(ISBLANK(F42),"",IF(LEFT(F42)="-",1,0)+IF(LEFT(G42)="-",1,0)+IF(LEFT(H42)="-",1,0)+IF(LEFT(I42)="-",1,0)+IF(LEFT(J42)="-",1,0))</f>
        <v>0</v>
      </c>
      <c r="M42" s="114">
        <f aca="true" t="shared" si="1" ref="M42:N46">IF(K42=3,1,"")</f>
        <v>1</v>
      </c>
      <c r="N42" s="115">
        <f t="shared" si="1"/>
      </c>
      <c r="O42" s="81"/>
    </row>
    <row r="43" spans="1:15" ht="15">
      <c r="A43" s="81"/>
      <c r="B43" s="107" t="s">
        <v>31</v>
      </c>
      <c r="C43" s="180" t="str">
        <f>IF(C36&gt;"",C36&amp;" - "&amp;G36,"")</f>
        <v>Jiali Lu - Emily Turi</v>
      </c>
      <c r="D43" s="180"/>
      <c r="E43" s="109"/>
      <c r="F43" s="110">
        <v>-8</v>
      </c>
      <c r="G43" s="110">
        <v>-11</v>
      </c>
      <c r="H43" s="110">
        <v>3</v>
      </c>
      <c r="I43" s="110">
        <v>7</v>
      </c>
      <c r="J43" s="116">
        <v>-7</v>
      </c>
      <c r="K43" s="117">
        <f>IF(ISBLANK(F43),"",COUNTIF(F43:J43,"&gt;=0"))</f>
        <v>2</v>
      </c>
      <c r="L43" s="118">
        <f>IF(ISBLANK(F43),"",IF(LEFT(F43)="-",1,0)+IF(LEFT(G43)="-",1,0)+IF(LEFT(H43)="-",1,0)+IF(LEFT(I43)="-",1,0)+IF(LEFT(J43)="-",1,0))</f>
        <v>3</v>
      </c>
      <c r="M43" s="119">
        <f t="shared" si="1"/>
      </c>
      <c r="N43" s="120">
        <f t="shared" si="1"/>
        <v>1</v>
      </c>
      <c r="O43" s="81"/>
    </row>
    <row r="44" spans="1:15" ht="15">
      <c r="A44" s="81"/>
      <c r="B44" s="121" t="s">
        <v>114</v>
      </c>
      <c r="C44" s="108" t="str">
        <f>IF(C38&gt;"",C38&amp;" / "&amp;C39,"")</f>
        <v>Jiaqi Luo / Jiali Lu</v>
      </c>
      <c r="D44" s="108" t="str">
        <f>IF(G38&gt;"",G38&amp;" / "&amp;G39,"")</f>
        <v>Sanni Turi / Emily Turi</v>
      </c>
      <c r="E44" s="122"/>
      <c r="F44" s="110">
        <v>7</v>
      </c>
      <c r="G44" s="110">
        <v>9</v>
      </c>
      <c r="H44" s="110">
        <v>5</v>
      </c>
      <c r="I44" s="110"/>
      <c r="J44" s="116"/>
      <c r="K44" s="117">
        <f>IF(ISBLANK(F44),"",COUNTIF(F44:J44,"&gt;=0"))</f>
        <v>3</v>
      </c>
      <c r="L44" s="118">
        <f>IF(ISBLANK(F44),"",IF(LEFT(F44)="-",1,0)+IF(LEFT(G44)="-",1,0)+IF(LEFT(H44)="-",1,0)+IF(LEFT(I44)="-",1,0)+IF(LEFT(J44)="-",1,0))</f>
        <v>0</v>
      </c>
      <c r="M44" s="119">
        <f t="shared" si="1"/>
        <v>1</v>
      </c>
      <c r="N44" s="120">
        <f t="shared" si="1"/>
      </c>
      <c r="O44" s="81"/>
    </row>
    <row r="45" spans="1:15" ht="15">
      <c r="A45" s="81"/>
      <c r="B45" s="107" t="s">
        <v>33</v>
      </c>
      <c r="C45" s="180" t="str">
        <f>IF(C35&gt;"",C35&amp;" - "&amp;G36,"")</f>
        <v>Jiaqi Luo - Emily Turi</v>
      </c>
      <c r="D45" s="180"/>
      <c r="E45" s="109"/>
      <c r="F45" s="110">
        <v>5</v>
      </c>
      <c r="G45" s="110">
        <v>7</v>
      </c>
      <c r="H45" s="110">
        <v>2</v>
      </c>
      <c r="I45" s="110"/>
      <c r="J45" s="116"/>
      <c r="K45" s="117">
        <f>IF(ISBLANK(F45),"",COUNTIF(F45:J45,"&gt;=0"))</f>
        <v>3</v>
      </c>
      <c r="L45" s="118">
        <f>IF(ISBLANK(F45),"",IF(LEFT(F45)="-",1,0)+IF(LEFT(G45)="-",1,0)+IF(LEFT(H45)="-",1,0)+IF(LEFT(I45)="-",1,0)+IF(LEFT(J45)="-",1,0))</f>
        <v>0</v>
      </c>
      <c r="M45" s="119">
        <f t="shared" si="1"/>
        <v>1</v>
      </c>
      <c r="N45" s="120">
        <f t="shared" si="1"/>
      </c>
      <c r="O45" s="81"/>
    </row>
    <row r="46" spans="1:15" ht="15">
      <c r="A46" s="81"/>
      <c r="B46" s="107" t="s">
        <v>34</v>
      </c>
      <c r="C46" s="180" t="str">
        <f>IF(C36&gt;"",C36&amp;" - "&amp;G35,"")</f>
        <v>Jiali Lu - Sanni Turi</v>
      </c>
      <c r="D46" s="180"/>
      <c r="E46" s="109"/>
      <c r="F46" s="110"/>
      <c r="G46" s="110"/>
      <c r="H46" s="110"/>
      <c r="I46" s="110"/>
      <c r="J46" s="116"/>
      <c r="K46" s="123">
        <f>IF(ISBLANK(F46),"",COUNTIF(F46:J46,"&gt;=0"))</f>
      </c>
      <c r="L46" s="124">
        <f>IF(ISBLANK(F46),"",IF(LEFT(F46)="-",1,0)+IF(LEFT(G46)="-",1,0)+IF(LEFT(H46)="-",1,0)+IF(LEFT(I46)="-",1,0)+IF(LEFT(J46)="-",1,0))</f>
      </c>
      <c r="M46" s="125">
        <f t="shared" si="1"/>
      </c>
      <c r="N46" s="126">
        <f t="shared" si="1"/>
      </c>
      <c r="O46" s="81"/>
    </row>
    <row r="47" spans="1:15" ht="18.75">
      <c r="A47" s="81"/>
      <c r="B47" s="127"/>
      <c r="C47" s="128"/>
      <c r="D47" s="128"/>
      <c r="E47" s="128"/>
      <c r="F47" s="129"/>
      <c r="G47" s="129"/>
      <c r="H47" s="130"/>
      <c r="I47" s="181" t="s">
        <v>35</v>
      </c>
      <c r="J47" s="181"/>
      <c r="K47" s="131">
        <f>COUNTIF(K42:K46,"=3")</f>
        <v>3</v>
      </c>
      <c r="L47" s="132">
        <f>COUNTIF(L42:L46,"=3")</f>
        <v>1</v>
      </c>
      <c r="M47" s="133">
        <f>SUM(M42:M46)</f>
        <v>3</v>
      </c>
      <c r="N47" s="134">
        <f>SUM(N42:N46)</f>
        <v>1</v>
      </c>
      <c r="O47" s="81"/>
    </row>
    <row r="48" spans="1:15" ht="15">
      <c r="A48" s="81"/>
      <c r="B48" s="135" t="s">
        <v>36</v>
      </c>
      <c r="C48" s="128"/>
      <c r="D48" s="128"/>
      <c r="E48" s="128"/>
      <c r="F48" s="128"/>
      <c r="G48" s="128"/>
      <c r="H48" s="128"/>
      <c r="I48" s="128"/>
      <c r="J48" s="128"/>
      <c r="K48" s="81"/>
      <c r="L48" s="81"/>
      <c r="M48" s="81"/>
      <c r="N48" s="92"/>
      <c r="O48" s="81"/>
    </row>
    <row r="49" spans="1:15" ht="15">
      <c r="A49" s="81"/>
      <c r="B49" s="136" t="s">
        <v>37</v>
      </c>
      <c r="C49" s="137"/>
      <c r="D49" s="138" t="s">
        <v>38</v>
      </c>
      <c r="E49" s="137"/>
      <c r="F49" s="138" t="s">
        <v>39</v>
      </c>
      <c r="G49" s="138"/>
      <c r="H49" s="139"/>
      <c r="I49" s="81"/>
      <c r="J49" s="182" t="s">
        <v>40</v>
      </c>
      <c r="K49" s="182"/>
      <c r="L49" s="182"/>
      <c r="M49" s="182"/>
      <c r="N49" s="182"/>
      <c r="O49" s="81"/>
    </row>
    <row r="50" spans="1:15" ht="21">
      <c r="A50" s="81"/>
      <c r="B50" s="183"/>
      <c r="C50" s="183"/>
      <c r="D50" s="183"/>
      <c r="E50" s="140"/>
      <c r="F50" s="184"/>
      <c r="G50" s="184"/>
      <c r="H50" s="184"/>
      <c r="I50" s="184"/>
      <c r="J50" s="185" t="str">
        <f>IF(M47=3,C34,IF(N47=3,G34,""))</f>
        <v>OPT-86</v>
      </c>
      <c r="K50" s="185"/>
      <c r="L50" s="185"/>
      <c r="M50" s="185"/>
      <c r="N50" s="185"/>
      <c r="O50" s="81"/>
    </row>
    <row r="51" spans="1:15" ht="6" customHeight="1">
      <c r="A51" s="81"/>
      <c r="B51" s="141"/>
      <c r="C51" s="142"/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43"/>
      <c r="O51" s="81"/>
    </row>
    <row r="52" ht="8.25" customHeight="1"/>
    <row r="54" spans="1:15" ht="15">
      <c r="A54" s="81"/>
      <c r="B54" s="82"/>
      <c r="C54" s="83"/>
      <c r="D54" s="83"/>
      <c r="E54" s="83"/>
      <c r="F54" s="84"/>
      <c r="G54" s="85" t="s">
        <v>0</v>
      </c>
      <c r="H54" s="86"/>
      <c r="I54" s="170" t="s">
        <v>1</v>
      </c>
      <c r="J54" s="170"/>
      <c r="K54" s="170"/>
      <c r="L54" s="170"/>
      <c r="M54" s="170"/>
      <c r="N54" s="170"/>
      <c r="O54" s="81"/>
    </row>
    <row r="55" spans="1:15" ht="15">
      <c r="A55" s="81"/>
      <c r="B55" s="87"/>
      <c r="C55" s="11" t="s">
        <v>2</v>
      </c>
      <c r="D55" s="11"/>
      <c r="E55" s="81"/>
      <c r="F55" s="88"/>
      <c r="G55" s="85" t="s">
        <v>3</v>
      </c>
      <c r="H55" s="89"/>
      <c r="I55" s="170" t="s">
        <v>4</v>
      </c>
      <c r="J55" s="170"/>
      <c r="K55" s="170"/>
      <c r="L55" s="170"/>
      <c r="M55" s="170"/>
      <c r="N55" s="170"/>
      <c r="O55" s="81"/>
    </row>
    <row r="56" spans="1:15" ht="15.75">
      <c r="A56" s="81"/>
      <c r="B56" s="87"/>
      <c r="C56" s="90" t="s">
        <v>104</v>
      </c>
      <c r="D56" s="90"/>
      <c r="E56" s="81"/>
      <c r="F56" s="88"/>
      <c r="G56" s="85" t="s">
        <v>5</v>
      </c>
      <c r="H56" s="89"/>
      <c r="I56" s="170" t="s">
        <v>124</v>
      </c>
      <c r="J56" s="170"/>
      <c r="K56" s="170"/>
      <c r="L56" s="170"/>
      <c r="M56" s="170"/>
      <c r="N56" s="170"/>
      <c r="O56" s="81"/>
    </row>
    <row r="57" spans="1:20" ht="15.75">
      <c r="A57" s="81"/>
      <c r="B57" s="87"/>
      <c r="C57" s="81" t="s">
        <v>106</v>
      </c>
      <c r="D57" s="90"/>
      <c r="E57" s="81"/>
      <c r="F57" s="88"/>
      <c r="G57" s="85" t="s">
        <v>107</v>
      </c>
      <c r="H57" s="89"/>
      <c r="I57" s="170">
        <v>45367</v>
      </c>
      <c r="J57" s="170"/>
      <c r="K57" s="170"/>
      <c r="L57" s="170"/>
      <c r="M57" s="170"/>
      <c r="N57" s="170"/>
      <c r="O57" s="81"/>
      <c r="R57" s="91"/>
      <c r="S57" s="91"/>
      <c r="T57" s="91"/>
    </row>
    <row r="58" spans="1:20" ht="15">
      <c r="A58" s="81"/>
      <c r="B58" s="87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92"/>
      <c r="O58" s="81"/>
      <c r="R58" s="91"/>
      <c r="S58" s="91"/>
      <c r="T58" s="91"/>
    </row>
    <row r="59" spans="1:15" ht="15">
      <c r="A59" s="81"/>
      <c r="B59" s="93" t="s">
        <v>10</v>
      </c>
      <c r="C59" s="171" t="s">
        <v>45</v>
      </c>
      <c r="D59" s="171"/>
      <c r="E59" s="94"/>
      <c r="F59" s="95" t="s">
        <v>12</v>
      </c>
      <c r="G59" s="172" t="s">
        <v>128</v>
      </c>
      <c r="H59" s="172"/>
      <c r="I59" s="172"/>
      <c r="J59" s="172"/>
      <c r="K59" s="172"/>
      <c r="L59" s="172"/>
      <c r="M59" s="172"/>
      <c r="N59" s="172"/>
      <c r="O59" s="81"/>
    </row>
    <row r="60" spans="1:15" ht="15">
      <c r="A60" s="81"/>
      <c r="B60" s="96" t="s">
        <v>14</v>
      </c>
      <c r="C60" s="173" t="s">
        <v>115</v>
      </c>
      <c r="D60" s="173"/>
      <c r="E60" s="97"/>
      <c r="F60" s="98" t="s">
        <v>16</v>
      </c>
      <c r="G60" s="174" t="s">
        <v>118</v>
      </c>
      <c r="H60" s="174"/>
      <c r="I60" s="174"/>
      <c r="J60" s="174"/>
      <c r="K60" s="174"/>
      <c r="L60" s="174"/>
      <c r="M60" s="174"/>
      <c r="N60" s="174"/>
      <c r="O60" s="81"/>
    </row>
    <row r="61" spans="1:15" ht="15">
      <c r="A61" s="81"/>
      <c r="B61" s="96" t="s">
        <v>18</v>
      </c>
      <c r="C61" s="173" t="s">
        <v>117</v>
      </c>
      <c r="D61" s="173"/>
      <c r="E61" s="97"/>
      <c r="F61" s="98" t="s">
        <v>20</v>
      </c>
      <c r="G61" s="174" t="s">
        <v>116</v>
      </c>
      <c r="H61" s="174"/>
      <c r="I61" s="174"/>
      <c r="J61" s="174"/>
      <c r="K61" s="174"/>
      <c r="L61" s="174"/>
      <c r="M61" s="174"/>
      <c r="N61" s="174"/>
      <c r="O61" s="81"/>
    </row>
    <row r="62" spans="1:15" ht="15">
      <c r="A62" s="81"/>
      <c r="B62" s="175" t="s">
        <v>112</v>
      </c>
      <c r="C62" s="175"/>
      <c r="D62" s="175"/>
      <c r="E62" s="99"/>
      <c r="F62" s="176" t="s">
        <v>112</v>
      </c>
      <c r="G62" s="176"/>
      <c r="H62" s="176"/>
      <c r="I62" s="176"/>
      <c r="J62" s="176"/>
      <c r="K62" s="176"/>
      <c r="L62" s="176"/>
      <c r="M62" s="176"/>
      <c r="N62" s="176"/>
      <c r="O62" s="81"/>
    </row>
    <row r="63" spans="1:15" ht="15">
      <c r="A63" s="81"/>
      <c r="B63" s="100" t="s">
        <v>113</v>
      </c>
      <c r="C63" s="173" t="s">
        <v>115</v>
      </c>
      <c r="D63" s="173"/>
      <c r="E63" s="97"/>
      <c r="F63" s="101" t="s">
        <v>113</v>
      </c>
      <c r="G63" s="174" t="s">
        <v>118</v>
      </c>
      <c r="H63" s="174"/>
      <c r="I63" s="174"/>
      <c r="J63" s="174"/>
      <c r="K63" s="174"/>
      <c r="L63" s="174"/>
      <c r="M63" s="174"/>
      <c r="N63" s="174"/>
      <c r="O63" s="81"/>
    </row>
    <row r="64" spans="1:15" ht="15">
      <c r="A64" s="81"/>
      <c r="B64" s="102" t="s">
        <v>113</v>
      </c>
      <c r="C64" s="177" t="s">
        <v>117</v>
      </c>
      <c r="D64" s="177"/>
      <c r="E64" s="103"/>
      <c r="F64" s="104" t="s">
        <v>113</v>
      </c>
      <c r="G64" s="178" t="s">
        <v>116</v>
      </c>
      <c r="H64" s="178"/>
      <c r="I64" s="178"/>
      <c r="J64" s="178"/>
      <c r="K64" s="178"/>
      <c r="L64" s="178"/>
      <c r="M64" s="178"/>
      <c r="N64" s="178"/>
      <c r="O64" s="81"/>
    </row>
    <row r="65" spans="1:15" ht="15">
      <c r="A65" s="81"/>
      <c r="B65" s="87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92"/>
      <c r="O65" s="81"/>
    </row>
    <row r="66" spans="1:15" ht="15">
      <c r="A66" s="81"/>
      <c r="B66" s="105" t="s">
        <v>26</v>
      </c>
      <c r="C66" s="81"/>
      <c r="D66" s="81"/>
      <c r="E66" s="81"/>
      <c r="F66" s="106">
        <v>1</v>
      </c>
      <c r="G66" s="106">
        <v>2</v>
      </c>
      <c r="H66" s="106">
        <v>3</v>
      </c>
      <c r="I66" s="106">
        <v>4</v>
      </c>
      <c r="J66" s="106">
        <v>5</v>
      </c>
      <c r="K66" s="179" t="s">
        <v>27</v>
      </c>
      <c r="L66" s="179"/>
      <c r="M66" s="106" t="s">
        <v>28</v>
      </c>
      <c r="N66" s="106" t="s">
        <v>29</v>
      </c>
      <c r="O66" s="81"/>
    </row>
    <row r="67" spans="1:15" ht="15">
      <c r="A67" s="81"/>
      <c r="B67" s="107" t="s">
        <v>30</v>
      </c>
      <c r="C67" s="180" t="str">
        <f>IF(C60&gt;"",C60&amp;" - "&amp;G60,"")</f>
        <v>Kamilla Kadar - Viola Saarto</v>
      </c>
      <c r="D67" s="180"/>
      <c r="E67" s="109"/>
      <c r="F67" s="110">
        <v>0</v>
      </c>
      <c r="G67" s="110">
        <v>0</v>
      </c>
      <c r="H67" s="110">
        <v>3</v>
      </c>
      <c r="I67" s="110"/>
      <c r="J67" s="111"/>
      <c r="K67" s="112">
        <f>IF(ISBLANK(F67),"",COUNTIF(F67:J67,"&gt;=0"))</f>
        <v>3</v>
      </c>
      <c r="L67" s="113">
        <f>IF(ISBLANK(F67),"",IF(LEFT(F67)="-",1,0)+IF(LEFT(G67)="-",1,0)+IF(LEFT(H67)="-",1,0)+IF(LEFT(I67)="-",1,0)+IF(LEFT(J67)="-",1,0))</f>
        <v>0</v>
      </c>
      <c r="M67" s="114">
        <f aca="true" t="shared" si="2" ref="M67:N71">IF(K67=3,1,"")</f>
        <v>1</v>
      </c>
      <c r="N67" s="115">
        <f t="shared" si="2"/>
      </c>
      <c r="O67" s="81"/>
    </row>
    <row r="68" spans="1:15" ht="15">
      <c r="A68" s="81"/>
      <c r="B68" s="107" t="s">
        <v>31</v>
      </c>
      <c r="C68" s="180" t="str">
        <f>IF(C61&gt;"",C61&amp;" - "&amp;G61,"")</f>
        <v>Paola Estrada Noso - Sohvi Vuorinen</v>
      </c>
      <c r="D68" s="180"/>
      <c r="E68" s="109"/>
      <c r="F68" s="110">
        <v>-3</v>
      </c>
      <c r="G68" s="110">
        <v>-1</v>
      </c>
      <c r="H68" s="110">
        <v>-3</v>
      </c>
      <c r="I68" s="110"/>
      <c r="J68" s="116"/>
      <c r="K68" s="117">
        <f>IF(ISBLANK(F68),"",COUNTIF(F68:J68,"&gt;=0"))</f>
        <v>0</v>
      </c>
      <c r="L68" s="118">
        <f>IF(ISBLANK(F68),"",IF(LEFT(F68)="-",1,0)+IF(LEFT(G68)="-",1,0)+IF(LEFT(H68)="-",1,0)+IF(LEFT(I68)="-",1,0)+IF(LEFT(J68)="-",1,0))</f>
        <v>3</v>
      </c>
      <c r="M68" s="119">
        <f t="shared" si="2"/>
      </c>
      <c r="N68" s="120">
        <f t="shared" si="2"/>
        <v>1</v>
      </c>
      <c r="O68" s="81"/>
    </row>
    <row r="69" spans="1:15" ht="15">
      <c r="A69" s="81"/>
      <c r="B69" s="121" t="s">
        <v>114</v>
      </c>
      <c r="C69" s="108" t="str">
        <f>IF(C63&gt;"",C63&amp;" / "&amp;C64,"")</f>
        <v>Kamilla Kadar / Paola Estrada Noso</v>
      </c>
      <c r="D69" s="108" t="str">
        <f>IF(G63&gt;"",G63&amp;" / "&amp;G64,"")</f>
        <v>Viola Saarto / Sohvi Vuorinen</v>
      </c>
      <c r="E69" s="122"/>
      <c r="F69" s="110">
        <v>9</v>
      </c>
      <c r="G69" s="110">
        <v>6</v>
      </c>
      <c r="H69" s="110">
        <v>-11</v>
      </c>
      <c r="I69" s="110">
        <v>10</v>
      </c>
      <c r="J69" s="116"/>
      <c r="K69" s="117">
        <f>IF(ISBLANK(F69),"",COUNTIF(F69:J69,"&gt;=0"))</f>
        <v>3</v>
      </c>
      <c r="L69" s="118">
        <f>IF(ISBLANK(F69),"",IF(LEFT(F69)="-",1,0)+IF(LEFT(G69)="-",1,0)+IF(LEFT(H69)="-",1,0)+IF(LEFT(I69)="-",1,0)+IF(LEFT(J69)="-",1,0))</f>
        <v>1</v>
      </c>
      <c r="M69" s="119">
        <f t="shared" si="2"/>
        <v>1</v>
      </c>
      <c r="N69" s="120">
        <f t="shared" si="2"/>
      </c>
      <c r="O69" s="81"/>
    </row>
    <row r="70" spans="1:15" ht="15">
      <c r="A70" s="81"/>
      <c r="B70" s="107" t="s">
        <v>33</v>
      </c>
      <c r="C70" s="180" t="str">
        <f>IF(C60&gt;"",C60&amp;" - "&amp;G61,"")</f>
        <v>Kamilla Kadar - Sohvi Vuorinen</v>
      </c>
      <c r="D70" s="180"/>
      <c r="E70" s="109"/>
      <c r="F70" s="110">
        <v>2</v>
      </c>
      <c r="G70" s="110">
        <v>5</v>
      </c>
      <c r="H70" s="110">
        <v>1</v>
      </c>
      <c r="I70" s="110"/>
      <c r="J70" s="116"/>
      <c r="K70" s="117">
        <f>IF(ISBLANK(F70),"",COUNTIF(F70:J70,"&gt;=0"))</f>
        <v>3</v>
      </c>
      <c r="L70" s="118">
        <f>IF(ISBLANK(F70),"",IF(LEFT(F70)="-",1,0)+IF(LEFT(G70)="-",1,0)+IF(LEFT(H70)="-",1,0)+IF(LEFT(I70)="-",1,0)+IF(LEFT(J70)="-",1,0))</f>
        <v>0</v>
      </c>
      <c r="M70" s="119">
        <f t="shared" si="2"/>
        <v>1</v>
      </c>
      <c r="N70" s="120">
        <f t="shared" si="2"/>
      </c>
      <c r="O70" s="81"/>
    </row>
    <row r="71" spans="1:15" ht="15">
      <c r="A71" s="81"/>
      <c r="B71" s="107" t="s">
        <v>34</v>
      </c>
      <c r="C71" s="180" t="str">
        <f>IF(C61&gt;"",C61&amp;" - "&amp;G60,"")</f>
        <v>Paola Estrada Noso - Viola Saarto</v>
      </c>
      <c r="D71" s="180"/>
      <c r="E71" s="109"/>
      <c r="F71" s="110"/>
      <c r="G71" s="110"/>
      <c r="H71" s="110"/>
      <c r="I71" s="110"/>
      <c r="J71" s="116"/>
      <c r="K71" s="123">
        <f>IF(ISBLANK(F71),"",COUNTIF(F71:J71,"&gt;=0"))</f>
      </c>
      <c r="L71" s="124">
        <f>IF(ISBLANK(F71),"",IF(LEFT(F71)="-",1,0)+IF(LEFT(G71)="-",1,0)+IF(LEFT(H71)="-",1,0)+IF(LEFT(I71)="-",1,0)+IF(LEFT(J71)="-",1,0))</f>
      </c>
      <c r="M71" s="125">
        <f t="shared" si="2"/>
      </c>
      <c r="N71" s="126">
        <f t="shared" si="2"/>
      </c>
      <c r="O71" s="81"/>
    </row>
    <row r="72" spans="1:15" ht="18.75">
      <c r="A72" s="81"/>
      <c r="B72" s="127"/>
      <c r="C72" s="128"/>
      <c r="D72" s="128"/>
      <c r="E72" s="128"/>
      <c r="F72" s="129"/>
      <c r="G72" s="129"/>
      <c r="H72" s="130"/>
      <c r="I72" s="181" t="s">
        <v>35</v>
      </c>
      <c r="J72" s="181"/>
      <c r="K72" s="131">
        <f>COUNTIF(K67:K71,"=3")</f>
        <v>3</v>
      </c>
      <c r="L72" s="132">
        <f>COUNTIF(L67:L71,"=3")</f>
        <v>1</v>
      </c>
      <c r="M72" s="133">
        <f>SUM(M67:M71)</f>
        <v>3</v>
      </c>
      <c r="N72" s="134">
        <f>SUM(N67:N71)</f>
        <v>1</v>
      </c>
      <c r="O72" s="81"/>
    </row>
    <row r="73" spans="1:15" ht="15">
      <c r="A73" s="81"/>
      <c r="B73" s="135" t="s">
        <v>36</v>
      </c>
      <c r="C73" s="128"/>
      <c r="D73" s="128"/>
      <c r="E73" s="128"/>
      <c r="F73" s="128"/>
      <c r="G73" s="128"/>
      <c r="H73" s="128"/>
      <c r="I73" s="128"/>
      <c r="J73" s="128"/>
      <c r="K73" s="81"/>
      <c r="L73" s="81"/>
      <c r="M73" s="81"/>
      <c r="N73" s="92"/>
      <c r="O73" s="81"/>
    </row>
    <row r="74" spans="1:15" ht="15">
      <c r="A74" s="81"/>
      <c r="B74" s="136" t="s">
        <v>37</v>
      </c>
      <c r="C74" s="137"/>
      <c r="D74" s="138" t="s">
        <v>38</v>
      </c>
      <c r="E74" s="137"/>
      <c r="F74" s="138" t="s">
        <v>39</v>
      </c>
      <c r="G74" s="138"/>
      <c r="H74" s="139"/>
      <c r="I74" s="81"/>
      <c r="J74" s="182" t="s">
        <v>40</v>
      </c>
      <c r="K74" s="182"/>
      <c r="L74" s="182"/>
      <c r="M74" s="182"/>
      <c r="N74" s="182"/>
      <c r="O74" s="81"/>
    </row>
    <row r="75" spans="1:15" ht="21">
      <c r="A75" s="81"/>
      <c r="B75" s="183"/>
      <c r="C75" s="183"/>
      <c r="D75" s="183"/>
      <c r="E75" s="140"/>
      <c r="F75" s="184"/>
      <c r="G75" s="184"/>
      <c r="H75" s="184"/>
      <c r="I75" s="184"/>
      <c r="J75" s="185" t="str">
        <f>IF(M72=3,C59,IF(N72=3,G59,""))</f>
        <v>MBF</v>
      </c>
      <c r="K75" s="185"/>
      <c r="L75" s="185"/>
      <c r="M75" s="185"/>
      <c r="N75" s="185"/>
      <c r="O75" s="81"/>
    </row>
    <row r="76" spans="1:15" ht="6" customHeight="1">
      <c r="A76" s="81"/>
      <c r="B76" s="141"/>
      <c r="C76" s="142"/>
      <c r="D76" s="142"/>
      <c r="E76" s="142"/>
      <c r="F76" s="142"/>
      <c r="G76" s="142"/>
      <c r="H76" s="142"/>
      <c r="I76" s="142"/>
      <c r="J76" s="142"/>
      <c r="K76" s="142"/>
      <c r="L76" s="142"/>
      <c r="M76" s="142"/>
      <c r="N76" s="143"/>
      <c r="O76" s="81"/>
    </row>
    <row r="77" ht="8.25" customHeight="1"/>
    <row r="79" spans="1:15" ht="15">
      <c r="A79" s="81"/>
      <c r="B79" s="82"/>
      <c r="C79" s="83"/>
      <c r="D79" s="83"/>
      <c r="E79" s="83"/>
      <c r="F79" s="84"/>
      <c r="G79" s="85" t="s">
        <v>0</v>
      </c>
      <c r="H79" s="86"/>
      <c r="I79" s="170" t="s">
        <v>1</v>
      </c>
      <c r="J79" s="170"/>
      <c r="K79" s="170"/>
      <c r="L79" s="170"/>
      <c r="M79" s="170"/>
      <c r="N79" s="170"/>
      <c r="O79" s="81"/>
    </row>
    <row r="80" spans="1:15" ht="15">
      <c r="A80" s="81"/>
      <c r="B80" s="87"/>
      <c r="C80" s="11" t="s">
        <v>2</v>
      </c>
      <c r="D80" s="11"/>
      <c r="E80" s="81"/>
      <c r="F80" s="88"/>
      <c r="G80" s="85" t="s">
        <v>3</v>
      </c>
      <c r="H80" s="89"/>
      <c r="I80" s="170" t="s">
        <v>4</v>
      </c>
      <c r="J80" s="170"/>
      <c r="K80" s="170"/>
      <c r="L80" s="170"/>
      <c r="M80" s="170"/>
      <c r="N80" s="170"/>
      <c r="O80" s="81"/>
    </row>
    <row r="81" spans="1:15" ht="15.75">
      <c r="A81" s="81"/>
      <c r="B81" s="87"/>
      <c r="C81" s="90" t="s">
        <v>104</v>
      </c>
      <c r="D81" s="90"/>
      <c r="E81" s="81"/>
      <c r="F81" s="88"/>
      <c r="G81" s="85" t="s">
        <v>5</v>
      </c>
      <c r="H81" s="89"/>
      <c r="I81" s="170" t="s">
        <v>124</v>
      </c>
      <c r="J81" s="170"/>
      <c r="K81" s="170"/>
      <c r="L81" s="170"/>
      <c r="M81" s="170"/>
      <c r="N81" s="170"/>
      <c r="O81" s="81"/>
    </row>
    <row r="82" spans="1:20" ht="15.75">
      <c r="A82" s="81"/>
      <c r="B82" s="87"/>
      <c r="C82" s="81" t="s">
        <v>106</v>
      </c>
      <c r="D82" s="90"/>
      <c r="E82" s="81"/>
      <c r="F82" s="88"/>
      <c r="G82" s="85" t="s">
        <v>107</v>
      </c>
      <c r="H82" s="89"/>
      <c r="I82" s="170">
        <v>45367</v>
      </c>
      <c r="J82" s="170"/>
      <c r="K82" s="170"/>
      <c r="L82" s="170"/>
      <c r="M82" s="170"/>
      <c r="N82" s="170"/>
      <c r="O82" s="81"/>
      <c r="R82" s="91"/>
      <c r="S82" s="91"/>
      <c r="T82" s="91"/>
    </row>
    <row r="83" spans="1:20" ht="15">
      <c r="A83" s="81"/>
      <c r="B83" s="87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92"/>
      <c r="O83" s="81"/>
      <c r="R83" s="91"/>
      <c r="S83" s="91"/>
      <c r="T83" s="91"/>
    </row>
    <row r="84" spans="1:15" ht="15">
      <c r="A84" s="81"/>
      <c r="B84" s="93" t="s">
        <v>10</v>
      </c>
      <c r="C84" s="171" t="s">
        <v>4</v>
      </c>
      <c r="D84" s="171"/>
      <c r="E84" s="94"/>
      <c r="F84" s="95" t="s">
        <v>12</v>
      </c>
      <c r="G84" s="172" t="s">
        <v>128</v>
      </c>
      <c r="H84" s="172"/>
      <c r="I84" s="172"/>
      <c r="J84" s="172"/>
      <c r="K84" s="172"/>
      <c r="L84" s="172"/>
      <c r="M84" s="172"/>
      <c r="N84" s="172"/>
      <c r="O84" s="81"/>
    </row>
    <row r="85" spans="1:15" ht="15">
      <c r="A85" s="81"/>
      <c r="B85" s="96" t="s">
        <v>14</v>
      </c>
      <c r="C85" s="173" t="s">
        <v>127</v>
      </c>
      <c r="D85" s="173"/>
      <c r="E85" s="97"/>
      <c r="F85" s="98" t="s">
        <v>16</v>
      </c>
      <c r="G85" s="174" t="s">
        <v>118</v>
      </c>
      <c r="H85" s="174"/>
      <c r="I85" s="174"/>
      <c r="J85" s="174"/>
      <c r="K85" s="174"/>
      <c r="L85" s="174"/>
      <c r="M85" s="174"/>
      <c r="N85" s="174"/>
      <c r="O85" s="81"/>
    </row>
    <row r="86" spans="1:15" ht="15">
      <c r="A86" s="81"/>
      <c r="B86" s="96" t="s">
        <v>18</v>
      </c>
      <c r="C86" s="173" t="s">
        <v>108</v>
      </c>
      <c r="D86" s="173"/>
      <c r="E86" s="97"/>
      <c r="F86" s="98" t="s">
        <v>20</v>
      </c>
      <c r="G86" s="174" t="s">
        <v>116</v>
      </c>
      <c r="H86" s="174"/>
      <c r="I86" s="174"/>
      <c r="J86" s="174"/>
      <c r="K86" s="174"/>
      <c r="L86" s="174"/>
      <c r="M86" s="174"/>
      <c r="N86" s="174"/>
      <c r="O86" s="81"/>
    </row>
    <row r="87" spans="1:15" ht="15">
      <c r="A87" s="81"/>
      <c r="B87" s="175" t="s">
        <v>112</v>
      </c>
      <c r="C87" s="175"/>
      <c r="D87" s="175"/>
      <c r="E87" s="99"/>
      <c r="F87" s="176" t="s">
        <v>112</v>
      </c>
      <c r="G87" s="176"/>
      <c r="H87" s="176"/>
      <c r="I87" s="176"/>
      <c r="J87" s="176"/>
      <c r="K87" s="176"/>
      <c r="L87" s="176"/>
      <c r="M87" s="176"/>
      <c r="N87" s="176"/>
      <c r="O87" s="81"/>
    </row>
    <row r="88" spans="1:15" ht="15">
      <c r="A88" s="81"/>
      <c r="B88" s="100" t="s">
        <v>113</v>
      </c>
      <c r="C88" s="173" t="s">
        <v>127</v>
      </c>
      <c r="D88" s="173"/>
      <c r="E88" s="97"/>
      <c r="F88" s="101" t="s">
        <v>113</v>
      </c>
      <c r="G88" s="174" t="s">
        <v>118</v>
      </c>
      <c r="H88" s="174"/>
      <c r="I88" s="174"/>
      <c r="J88" s="174"/>
      <c r="K88" s="174"/>
      <c r="L88" s="174"/>
      <c r="M88" s="174"/>
      <c r="N88" s="174"/>
      <c r="O88" s="81"/>
    </row>
    <row r="89" spans="1:15" ht="15">
      <c r="A89" s="81"/>
      <c r="B89" s="102" t="s">
        <v>113</v>
      </c>
      <c r="C89" s="177" t="s">
        <v>108</v>
      </c>
      <c r="D89" s="177"/>
      <c r="E89" s="103"/>
      <c r="F89" s="104" t="s">
        <v>113</v>
      </c>
      <c r="G89" s="178" t="s">
        <v>116</v>
      </c>
      <c r="H89" s="178"/>
      <c r="I89" s="178"/>
      <c r="J89" s="178"/>
      <c r="K89" s="178"/>
      <c r="L89" s="178"/>
      <c r="M89" s="178"/>
      <c r="N89" s="178"/>
      <c r="O89" s="81"/>
    </row>
    <row r="90" spans="1:15" ht="15">
      <c r="A90" s="81"/>
      <c r="B90" s="87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92"/>
      <c r="O90" s="81"/>
    </row>
    <row r="91" spans="1:15" ht="15">
      <c r="A91" s="81"/>
      <c r="B91" s="105" t="s">
        <v>26</v>
      </c>
      <c r="C91" s="81"/>
      <c r="D91" s="81"/>
      <c r="E91" s="81"/>
      <c r="F91" s="106">
        <v>1</v>
      </c>
      <c r="G91" s="106">
        <v>2</v>
      </c>
      <c r="H91" s="106">
        <v>3</v>
      </c>
      <c r="I91" s="106">
        <v>4</v>
      </c>
      <c r="J91" s="106">
        <v>5</v>
      </c>
      <c r="K91" s="179" t="s">
        <v>27</v>
      </c>
      <c r="L91" s="179"/>
      <c r="M91" s="106" t="s">
        <v>28</v>
      </c>
      <c r="N91" s="106" t="s">
        <v>29</v>
      </c>
      <c r="O91" s="81"/>
    </row>
    <row r="92" spans="1:15" ht="15">
      <c r="A92" s="81"/>
      <c r="B92" s="107" t="s">
        <v>30</v>
      </c>
      <c r="C92" s="180" t="str">
        <f>IF(C85&gt;"",C85&amp;" - "&amp;G85,"")</f>
        <v>Jiaqi Luo - Viola Saarto</v>
      </c>
      <c r="D92" s="180"/>
      <c r="E92" s="109"/>
      <c r="F92" s="110">
        <v>3</v>
      </c>
      <c r="G92" s="110">
        <v>1</v>
      </c>
      <c r="H92" s="110">
        <v>4</v>
      </c>
      <c r="I92" s="110"/>
      <c r="J92" s="111"/>
      <c r="K92" s="112">
        <f>IF(ISBLANK(F92),"",COUNTIF(F92:J92,"&gt;=0"))</f>
        <v>3</v>
      </c>
      <c r="L92" s="113">
        <f>IF(ISBLANK(F92),"",IF(LEFT(F92)="-",1,0)+IF(LEFT(G92)="-",1,0)+IF(LEFT(H92)="-",1,0)+IF(LEFT(I92)="-",1,0)+IF(LEFT(J92)="-",1,0))</f>
        <v>0</v>
      </c>
      <c r="M92" s="114">
        <f aca="true" t="shared" si="3" ref="M92:N96">IF(K92=3,1,"")</f>
        <v>1</v>
      </c>
      <c r="N92" s="115">
        <f t="shared" si="3"/>
      </c>
      <c r="O92" s="81"/>
    </row>
    <row r="93" spans="1:15" ht="15">
      <c r="A93" s="81"/>
      <c r="B93" s="107" t="s">
        <v>31</v>
      </c>
      <c r="C93" s="180" t="str">
        <f>IF(C86&gt;"",C86&amp;" - "&amp;G86,"")</f>
        <v>Jiali Lu - Sohvi Vuorinen</v>
      </c>
      <c r="D93" s="180"/>
      <c r="E93" s="109"/>
      <c r="F93" s="110">
        <v>4</v>
      </c>
      <c r="G93" s="110">
        <v>2</v>
      </c>
      <c r="H93" s="110">
        <v>8</v>
      </c>
      <c r="I93" s="110"/>
      <c r="J93" s="116"/>
      <c r="K93" s="117">
        <f>IF(ISBLANK(F93),"",COUNTIF(F93:J93,"&gt;=0"))</f>
        <v>3</v>
      </c>
      <c r="L93" s="118">
        <f>IF(ISBLANK(F93),"",IF(LEFT(F93)="-",1,0)+IF(LEFT(G93)="-",1,0)+IF(LEFT(H93)="-",1,0)+IF(LEFT(I93)="-",1,0)+IF(LEFT(J93)="-",1,0))</f>
        <v>0</v>
      </c>
      <c r="M93" s="119">
        <f t="shared" si="3"/>
        <v>1</v>
      </c>
      <c r="N93" s="120">
        <f t="shared" si="3"/>
      </c>
      <c r="O93" s="81"/>
    </row>
    <row r="94" spans="1:15" ht="15">
      <c r="A94" s="81"/>
      <c r="B94" s="121" t="s">
        <v>114</v>
      </c>
      <c r="C94" s="108" t="str">
        <f>IF(C88&gt;"",C88&amp;" / "&amp;C89,"")</f>
        <v>Jiaqi Luo / Jiali Lu</v>
      </c>
      <c r="D94" s="108" t="str">
        <f>IF(G88&gt;"",G88&amp;" / "&amp;G89,"")</f>
        <v>Viola Saarto / Sohvi Vuorinen</v>
      </c>
      <c r="E94" s="122"/>
      <c r="F94" s="110">
        <v>1</v>
      </c>
      <c r="G94" s="110">
        <v>2</v>
      </c>
      <c r="H94" s="110">
        <v>2</v>
      </c>
      <c r="I94" s="110"/>
      <c r="J94" s="116"/>
      <c r="K94" s="117">
        <f>IF(ISBLANK(F94),"",COUNTIF(F94:J94,"&gt;=0"))</f>
        <v>3</v>
      </c>
      <c r="L94" s="118">
        <f>IF(ISBLANK(F94),"",IF(LEFT(F94)="-",1,0)+IF(LEFT(G94)="-",1,0)+IF(LEFT(H94)="-",1,0)+IF(LEFT(I94)="-",1,0)+IF(LEFT(J94)="-",1,0))</f>
        <v>0</v>
      </c>
      <c r="M94" s="119">
        <f t="shared" si="3"/>
        <v>1</v>
      </c>
      <c r="N94" s="120">
        <f t="shared" si="3"/>
      </c>
      <c r="O94" s="81"/>
    </row>
    <row r="95" spans="1:15" ht="15">
      <c r="A95" s="81"/>
      <c r="B95" s="107" t="s">
        <v>33</v>
      </c>
      <c r="C95" s="180" t="str">
        <f>IF(C85&gt;"",C85&amp;" - "&amp;G86,"")</f>
        <v>Jiaqi Luo - Sohvi Vuorinen</v>
      </c>
      <c r="D95" s="180"/>
      <c r="E95" s="109"/>
      <c r="F95" s="110"/>
      <c r="G95" s="110"/>
      <c r="H95" s="110"/>
      <c r="I95" s="110"/>
      <c r="J95" s="116"/>
      <c r="K95" s="117">
        <f>IF(ISBLANK(F95),"",COUNTIF(F95:J95,"&gt;=0"))</f>
      </c>
      <c r="L95" s="118">
        <f>IF(ISBLANK(F95),"",IF(LEFT(F95)="-",1,0)+IF(LEFT(G95)="-",1,0)+IF(LEFT(H95)="-",1,0)+IF(LEFT(I95)="-",1,0)+IF(LEFT(J95)="-",1,0))</f>
      </c>
      <c r="M95" s="119">
        <f t="shared" si="3"/>
      </c>
      <c r="N95" s="120">
        <f t="shared" si="3"/>
      </c>
      <c r="O95" s="81"/>
    </row>
    <row r="96" spans="1:15" ht="15">
      <c r="A96" s="81"/>
      <c r="B96" s="107" t="s">
        <v>34</v>
      </c>
      <c r="C96" s="180" t="str">
        <f>IF(C86&gt;"",C86&amp;" - "&amp;G85,"")</f>
        <v>Jiali Lu - Viola Saarto</v>
      </c>
      <c r="D96" s="180"/>
      <c r="E96" s="109"/>
      <c r="F96" s="110"/>
      <c r="G96" s="110"/>
      <c r="H96" s="110"/>
      <c r="I96" s="110"/>
      <c r="J96" s="116"/>
      <c r="K96" s="123">
        <f>IF(ISBLANK(F96),"",COUNTIF(F96:J96,"&gt;=0"))</f>
      </c>
      <c r="L96" s="124">
        <f>IF(ISBLANK(F96),"",IF(LEFT(F96)="-",1,0)+IF(LEFT(G96)="-",1,0)+IF(LEFT(H96)="-",1,0)+IF(LEFT(I96)="-",1,0)+IF(LEFT(J96)="-",1,0))</f>
      </c>
      <c r="M96" s="125">
        <f t="shared" si="3"/>
      </c>
      <c r="N96" s="126">
        <f t="shared" si="3"/>
      </c>
      <c r="O96" s="81"/>
    </row>
    <row r="97" spans="1:15" ht="18.75">
      <c r="A97" s="81"/>
      <c r="B97" s="127"/>
      <c r="C97" s="128"/>
      <c r="D97" s="128"/>
      <c r="E97" s="128"/>
      <c r="F97" s="129"/>
      <c r="G97" s="129"/>
      <c r="H97" s="130"/>
      <c r="I97" s="181" t="s">
        <v>35</v>
      </c>
      <c r="J97" s="181"/>
      <c r="K97" s="131">
        <f>COUNTIF(K92:K96,"=3")</f>
        <v>3</v>
      </c>
      <c r="L97" s="132">
        <f>COUNTIF(L92:L96,"=3")</f>
        <v>0</v>
      </c>
      <c r="M97" s="133">
        <f>SUM(M92:M96)</f>
        <v>3</v>
      </c>
      <c r="N97" s="134">
        <f>SUM(N92:N96)</f>
        <v>0</v>
      </c>
      <c r="O97" s="81"/>
    </row>
    <row r="98" spans="1:15" ht="15">
      <c r="A98" s="81"/>
      <c r="B98" s="135" t="s">
        <v>36</v>
      </c>
      <c r="C98" s="128"/>
      <c r="D98" s="128"/>
      <c r="E98" s="128"/>
      <c r="F98" s="128"/>
      <c r="G98" s="128"/>
      <c r="H98" s="128"/>
      <c r="I98" s="128"/>
      <c r="J98" s="128"/>
      <c r="K98" s="81"/>
      <c r="L98" s="81"/>
      <c r="M98" s="81"/>
      <c r="N98" s="92"/>
      <c r="O98" s="81"/>
    </row>
    <row r="99" spans="1:15" ht="15">
      <c r="A99" s="81"/>
      <c r="B99" s="136" t="s">
        <v>37</v>
      </c>
      <c r="C99" s="137"/>
      <c r="D99" s="138" t="s">
        <v>38</v>
      </c>
      <c r="E99" s="137"/>
      <c r="F99" s="138" t="s">
        <v>39</v>
      </c>
      <c r="G99" s="138"/>
      <c r="H99" s="139"/>
      <c r="I99" s="81"/>
      <c r="J99" s="182" t="s">
        <v>40</v>
      </c>
      <c r="K99" s="182"/>
      <c r="L99" s="182"/>
      <c r="M99" s="182"/>
      <c r="N99" s="182"/>
      <c r="O99" s="81"/>
    </row>
    <row r="100" spans="1:15" ht="21">
      <c r="A100" s="81"/>
      <c r="B100" s="183"/>
      <c r="C100" s="183"/>
      <c r="D100" s="183"/>
      <c r="E100" s="140"/>
      <c r="F100" s="184"/>
      <c r="G100" s="184"/>
      <c r="H100" s="184"/>
      <c r="I100" s="184"/>
      <c r="J100" s="185" t="str">
        <f>IF(M97=3,C84,IF(N97=3,G84,""))</f>
        <v>OPT-86</v>
      </c>
      <c r="K100" s="185"/>
      <c r="L100" s="185"/>
      <c r="M100" s="185"/>
      <c r="N100" s="185"/>
      <c r="O100" s="81"/>
    </row>
    <row r="101" spans="1:15" ht="6" customHeight="1">
      <c r="A101" s="81"/>
      <c r="B101" s="141"/>
      <c r="C101" s="142"/>
      <c r="D101" s="142"/>
      <c r="E101" s="142"/>
      <c r="F101" s="142"/>
      <c r="G101" s="142"/>
      <c r="H101" s="142"/>
      <c r="I101" s="142"/>
      <c r="J101" s="142"/>
      <c r="K101" s="142"/>
      <c r="L101" s="142"/>
      <c r="M101" s="142"/>
      <c r="N101" s="143"/>
      <c r="O101" s="81"/>
    </row>
    <row r="102" ht="8.25" customHeight="1"/>
    <row r="104" spans="1:15" ht="15">
      <c r="A104" s="81"/>
      <c r="B104" s="82"/>
      <c r="C104" s="83"/>
      <c r="D104" s="83"/>
      <c r="E104" s="83"/>
      <c r="F104" s="84"/>
      <c r="G104" s="85" t="s">
        <v>0</v>
      </c>
      <c r="H104" s="86"/>
      <c r="I104" s="170" t="s">
        <v>1</v>
      </c>
      <c r="J104" s="170"/>
      <c r="K104" s="170"/>
      <c r="L104" s="170"/>
      <c r="M104" s="170"/>
      <c r="N104" s="170"/>
      <c r="O104" s="81"/>
    </row>
    <row r="105" spans="1:15" ht="15">
      <c r="A105" s="81"/>
      <c r="B105" s="87"/>
      <c r="C105" s="11" t="s">
        <v>2</v>
      </c>
      <c r="D105" s="11"/>
      <c r="E105" s="81"/>
      <c r="F105" s="88"/>
      <c r="G105" s="85" t="s">
        <v>3</v>
      </c>
      <c r="H105" s="89"/>
      <c r="I105" s="170" t="s">
        <v>4</v>
      </c>
      <c r="J105" s="170"/>
      <c r="K105" s="170"/>
      <c r="L105" s="170"/>
      <c r="M105" s="170"/>
      <c r="N105" s="170"/>
      <c r="O105" s="81"/>
    </row>
    <row r="106" spans="1:15" ht="15.75">
      <c r="A106" s="81"/>
      <c r="B106" s="87"/>
      <c r="C106" s="90" t="s">
        <v>104</v>
      </c>
      <c r="D106" s="90"/>
      <c r="E106" s="81"/>
      <c r="F106" s="88"/>
      <c r="G106" s="85" t="s">
        <v>5</v>
      </c>
      <c r="H106" s="89"/>
      <c r="I106" s="170" t="s">
        <v>124</v>
      </c>
      <c r="J106" s="170"/>
      <c r="K106" s="170"/>
      <c r="L106" s="170"/>
      <c r="M106" s="170"/>
      <c r="N106" s="170"/>
      <c r="O106" s="81"/>
    </row>
    <row r="107" spans="1:20" ht="15.75">
      <c r="A107" s="81"/>
      <c r="B107" s="87"/>
      <c r="C107" s="81" t="s">
        <v>106</v>
      </c>
      <c r="D107" s="90"/>
      <c r="E107" s="81"/>
      <c r="F107" s="88"/>
      <c r="G107" s="85" t="s">
        <v>107</v>
      </c>
      <c r="H107" s="89"/>
      <c r="I107" s="170">
        <v>45367</v>
      </c>
      <c r="J107" s="170"/>
      <c r="K107" s="170"/>
      <c r="L107" s="170"/>
      <c r="M107" s="170"/>
      <c r="N107" s="170"/>
      <c r="O107" s="81"/>
      <c r="R107" s="91"/>
      <c r="S107" s="91"/>
      <c r="T107" s="91"/>
    </row>
    <row r="108" spans="1:20" ht="15">
      <c r="A108" s="81"/>
      <c r="B108" s="87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92"/>
      <c r="O108" s="81"/>
      <c r="R108" s="91"/>
      <c r="S108" s="91"/>
      <c r="T108" s="91"/>
    </row>
    <row r="109" spans="1:15" ht="15">
      <c r="A109" s="81"/>
      <c r="B109" s="93" t="s">
        <v>10</v>
      </c>
      <c r="C109" s="171" t="s">
        <v>52</v>
      </c>
      <c r="D109" s="171"/>
      <c r="E109" s="94"/>
      <c r="F109" s="95" t="s">
        <v>12</v>
      </c>
      <c r="G109" s="172" t="s">
        <v>13</v>
      </c>
      <c r="H109" s="172"/>
      <c r="I109" s="172"/>
      <c r="J109" s="172"/>
      <c r="K109" s="172"/>
      <c r="L109" s="172"/>
      <c r="M109" s="172"/>
      <c r="N109" s="172"/>
      <c r="O109" s="81"/>
    </row>
    <row r="110" spans="1:15" ht="15">
      <c r="A110" s="81"/>
      <c r="B110" s="96" t="s">
        <v>14</v>
      </c>
      <c r="C110" s="173" t="s">
        <v>129</v>
      </c>
      <c r="D110" s="173"/>
      <c r="E110" s="97"/>
      <c r="F110" s="98" t="s">
        <v>16</v>
      </c>
      <c r="G110" s="174" t="s">
        <v>109</v>
      </c>
      <c r="H110" s="174"/>
      <c r="I110" s="174"/>
      <c r="J110" s="174"/>
      <c r="K110" s="174"/>
      <c r="L110" s="174"/>
      <c r="M110" s="174"/>
      <c r="N110" s="174"/>
      <c r="O110" s="81"/>
    </row>
    <row r="111" spans="1:15" ht="15">
      <c r="A111" s="81"/>
      <c r="B111" s="96" t="s">
        <v>18</v>
      </c>
      <c r="C111" s="173" t="s">
        <v>122</v>
      </c>
      <c r="D111" s="173"/>
      <c r="E111" s="97"/>
      <c r="F111" s="98" t="s">
        <v>20</v>
      </c>
      <c r="G111" s="174" t="s">
        <v>110</v>
      </c>
      <c r="H111" s="174"/>
      <c r="I111" s="174"/>
      <c r="J111" s="174"/>
      <c r="K111" s="174"/>
      <c r="L111" s="174"/>
      <c r="M111" s="174"/>
      <c r="N111" s="174"/>
      <c r="O111" s="81"/>
    </row>
    <row r="112" spans="1:15" ht="15">
      <c r="A112" s="81"/>
      <c r="B112" s="175" t="s">
        <v>112</v>
      </c>
      <c r="C112" s="175"/>
      <c r="D112" s="175"/>
      <c r="E112" s="99"/>
      <c r="F112" s="176" t="s">
        <v>112</v>
      </c>
      <c r="G112" s="176"/>
      <c r="H112" s="176"/>
      <c r="I112" s="176"/>
      <c r="J112" s="176"/>
      <c r="K112" s="176"/>
      <c r="L112" s="176"/>
      <c r="M112" s="176"/>
      <c r="N112" s="176"/>
      <c r="O112" s="81"/>
    </row>
    <row r="113" spans="1:15" ht="15">
      <c r="A113" s="81"/>
      <c r="B113" s="100" t="s">
        <v>113</v>
      </c>
      <c r="C113" s="173" t="s">
        <v>129</v>
      </c>
      <c r="D113" s="173"/>
      <c r="E113" s="97"/>
      <c r="F113" s="101" t="s">
        <v>113</v>
      </c>
      <c r="G113" s="174" t="s">
        <v>109</v>
      </c>
      <c r="H113" s="174"/>
      <c r="I113" s="174"/>
      <c r="J113" s="174"/>
      <c r="K113" s="174"/>
      <c r="L113" s="174"/>
      <c r="M113" s="174"/>
      <c r="N113" s="174"/>
      <c r="O113" s="81"/>
    </row>
    <row r="114" spans="1:15" ht="15">
      <c r="A114" s="81"/>
      <c r="B114" s="102" t="s">
        <v>113</v>
      </c>
      <c r="C114" s="177" t="s">
        <v>122</v>
      </c>
      <c r="D114" s="177"/>
      <c r="E114" s="103"/>
      <c r="F114" s="104" t="s">
        <v>113</v>
      </c>
      <c r="G114" s="178" t="s">
        <v>110</v>
      </c>
      <c r="H114" s="178"/>
      <c r="I114" s="178"/>
      <c r="J114" s="178"/>
      <c r="K114" s="178"/>
      <c r="L114" s="178"/>
      <c r="M114" s="178"/>
      <c r="N114" s="178"/>
      <c r="O114" s="81"/>
    </row>
    <row r="115" spans="1:15" ht="15">
      <c r="A115" s="81"/>
      <c r="B115" s="87"/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92"/>
      <c r="O115" s="81"/>
    </row>
    <row r="116" spans="1:15" ht="15">
      <c r="A116" s="81"/>
      <c r="B116" s="105" t="s">
        <v>26</v>
      </c>
      <c r="C116" s="81"/>
      <c r="D116" s="81"/>
      <c r="E116" s="81"/>
      <c r="F116" s="106">
        <v>1</v>
      </c>
      <c r="G116" s="106">
        <v>2</v>
      </c>
      <c r="H116" s="106">
        <v>3</v>
      </c>
      <c r="I116" s="106">
        <v>4</v>
      </c>
      <c r="J116" s="106">
        <v>5</v>
      </c>
      <c r="K116" s="179" t="s">
        <v>27</v>
      </c>
      <c r="L116" s="179"/>
      <c r="M116" s="106" t="s">
        <v>28</v>
      </c>
      <c r="N116" s="106" t="s">
        <v>29</v>
      </c>
      <c r="O116" s="81"/>
    </row>
    <row r="117" spans="1:15" ht="15">
      <c r="A117" s="81"/>
      <c r="B117" s="107" t="s">
        <v>30</v>
      </c>
      <c r="C117" s="180" t="str">
        <f>IF(C110&gt;"",C110&amp;" - "&amp;G110,"")</f>
        <v>Iina Hietalahti - Arina Bril</v>
      </c>
      <c r="D117" s="180"/>
      <c r="E117" s="109"/>
      <c r="F117" s="110">
        <v>11</v>
      </c>
      <c r="G117" s="110">
        <v>9</v>
      </c>
      <c r="H117" s="110">
        <v>9</v>
      </c>
      <c r="I117" s="110"/>
      <c r="J117" s="111"/>
      <c r="K117" s="112">
        <f>IF(ISBLANK(F117),"",COUNTIF(F117:J117,"&gt;=0"))</f>
        <v>3</v>
      </c>
      <c r="L117" s="113">
        <f>IF(ISBLANK(F117),"",IF(LEFT(F117)="-",1,0)+IF(LEFT(G117)="-",1,0)+IF(LEFT(H117)="-",1,0)+IF(LEFT(I117)="-",1,0)+IF(LEFT(J117)="-",1,0))</f>
        <v>0</v>
      </c>
      <c r="M117" s="114">
        <f aca="true" t="shared" si="4" ref="M117:N121">IF(K117=3,1,"")</f>
        <v>1</v>
      </c>
      <c r="N117" s="115">
        <f t="shared" si="4"/>
      </c>
      <c r="O117" s="81"/>
    </row>
    <row r="118" spans="1:15" ht="15">
      <c r="A118" s="81"/>
      <c r="B118" s="107" t="s">
        <v>31</v>
      </c>
      <c r="C118" s="180" t="str">
        <f>IF(C111&gt;"",C111&amp;" - "&amp;G111,"")</f>
        <v>Onerva Maijala - Taisiia Bril</v>
      </c>
      <c r="D118" s="180"/>
      <c r="E118" s="109"/>
      <c r="F118" s="110">
        <v>9</v>
      </c>
      <c r="G118" s="110">
        <v>6</v>
      </c>
      <c r="H118" s="110">
        <v>-8</v>
      </c>
      <c r="I118" s="110">
        <v>-8</v>
      </c>
      <c r="J118" s="116">
        <v>-8</v>
      </c>
      <c r="K118" s="117">
        <f>IF(ISBLANK(F118),"",COUNTIF(F118:J118,"&gt;=0"))</f>
        <v>2</v>
      </c>
      <c r="L118" s="118">
        <f>IF(ISBLANK(F118),"",IF(LEFT(F118)="-",1,0)+IF(LEFT(G118)="-",1,0)+IF(LEFT(H118)="-",1,0)+IF(LEFT(I118)="-",1,0)+IF(LEFT(J118)="-",1,0))</f>
        <v>3</v>
      </c>
      <c r="M118" s="119">
        <f t="shared" si="4"/>
      </c>
      <c r="N118" s="120">
        <f t="shared" si="4"/>
        <v>1</v>
      </c>
      <c r="O118" s="81"/>
    </row>
    <row r="119" spans="1:15" ht="15">
      <c r="A119" s="81"/>
      <c r="B119" s="121" t="s">
        <v>114</v>
      </c>
      <c r="C119" s="108" t="str">
        <f>IF(C113&gt;"",C113&amp;" / "&amp;C114,"")</f>
        <v>Iina Hietalahti / Onerva Maijala</v>
      </c>
      <c r="D119" s="108" t="str">
        <f>IF(G113&gt;"",G113&amp;" / "&amp;G114,"")</f>
        <v>Arina Bril / Taisiia Bril</v>
      </c>
      <c r="E119" s="122"/>
      <c r="F119" s="110">
        <v>7</v>
      </c>
      <c r="G119" s="110">
        <v>6</v>
      </c>
      <c r="H119" s="110">
        <v>4</v>
      </c>
      <c r="I119" s="110"/>
      <c r="J119" s="116"/>
      <c r="K119" s="117">
        <f>IF(ISBLANK(F119),"",COUNTIF(F119:J119,"&gt;=0"))</f>
        <v>3</v>
      </c>
      <c r="L119" s="118">
        <f>IF(ISBLANK(F119),"",IF(LEFT(F119)="-",1,0)+IF(LEFT(G119)="-",1,0)+IF(LEFT(H119)="-",1,0)+IF(LEFT(I119)="-",1,0)+IF(LEFT(J119)="-",1,0))</f>
        <v>0</v>
      </c>
      <c r="M119" s="119">
        <f t="shared" si="4"/>
        <v>1</v>
      </c>
      <c r="N119" s="120">
        <f t="shared" si="4"/>
      </c>
      <c r="O119" s="81"/>
    </row>
    <row r="120" spans="1:15" ht="15">
      <c r="A120" s="81"/>
      <c r="B120" s="107" t="s">
        <v>33</v>
      </c>
      <c r="C120" s="180" t="str">
        <f>IF(C110&gt;"",C110&amp;" - "&amp;G111,"")</f>
        <v>Iina Hietalahti - Taisiia Bril</v>
      </c>
      <c r="D120" s="180"/>
      <c r="E120" s="109"/>
      <c r="F120" s="110">
        <v>-10</v>
      </c>
      <c r="G120" s="110">
        <v>7</v>
      </c>
      <c r="H120" s="110">
        <v>9</v>
      </c>
      <c r="I120" s="110">
        <v>8</v>
      </c>
      <c r="J120" s="116"/>
      <c r="K120" s="117">
        <f>IF(ISBLANK(F120),"",COUNTIF(F120:J120,"&gt;=0"))</f>
        <v>3</v>
      </c>
      <c r="L120" s="118">
        <f>IF(ISBLANK(F120),"",IF(LEFT(F120)="-",1,0)+IF(LEFT(G120)="-",1,0)+IF(LEFT(H120)="-",1,0)+IF(LEFT(I120)="-",1,0)+IF(LEFT(J120)="-",1,0))</f>
        <v>1</v>
      </c>
      <c r="M120" s="119">
        <f t="shared" si="4"/>
        <v>1</v>
      </c>
      <c r="N120" s="120">
        <f t="shared" si="4"/>
      </c>
      <c r="O120" s="81"/>
    </row>
    <row r="121" spans="1:15" ht="15">
      <c r="A121" s="81"/>
      <c r="B121" s="107" t="s">
        <v>34</v>
      </c>
      <c r="C121" s="180" t="str">
        <f>IF(C111&gt;"",C111&amp;" - "&amp;G110,"")</f>
        <v>Onerva Maijala - Arina Bril</v>
      </c>
      <c r="D121" s="180"/>
      <c r="E121" s="109"/>
      <c r="F121" s="110"/>
      <c r="G121" s="110"/>
      <c r="H121" s="110"/>
      <c r="I121" s="110"/>
      <c r="J121" s="116"/>
      <c r="K121" s="123">
        <f>IF(ISBLANK(F121),"",COUNTIF(F121:J121,"&gt;=0"))</f>
      </c>
      <c r="L121" s="124">
        <f>IF(ISBLANK(F121),"",IF(LEFT(F121)="-",1,0)+IF(LEFT(G121)="-",1,0)+IF(LEFT(H121)="-",1,0)+IF(LEFT(I121)="-",1,0)+IF(LEFT(J121)="-",1,0))</f>
      </c>
      <c r="M121" s="125">
        <f t="shared" si="4"/>
      </c>
      <c r="N121" s="126">
        <f t="shared" si="4"/>
      </c>
      <c r="O121" s="81"/>
    </row>
    <row r="122" spans="1:15" ht="18.75">
      <c r="A122" s="81"/>
      <c r="B122" s="127"/>
      <c r="C122" s="128"/>
      <c r="D122" s="128"/>
      <c r="E122" s="128"/>
      <c r="F122" s="129"/>
      <c r="G122" s="129"/>
      <c r="H122" s="130"/>
      <c r="I122" s="181" t="s">
        <v>35</v>
      </c>
      <c r="J122" s="181"/>
      <c r="K122" s="131">
        <f>COUNTIF(K117:K121,"=3")</f>
        <v>3</v>
      </c>
      <c r="L122" s="132">
        <f>COUNTIF(L117:L121,"=3")</f>
        <v>1</v>
      </c>
      <c r="M122" s="133">
        <f>SUM(M117:M121)</f>
        <v>3</v>
      </c>
      <c r="N122" s="134">
        <f>SUM(N117:N121)</f>
        <v>1</v>
      </c>
      <c r="O122" s="81"/>
    </row>
    <row r="123" spans="1:15" ht="15">
      <c r="A123" s="81"/>
      <c r="B123" s="135" t="s">
        <v>36</v>
      </c>
      <c r="C123" s="128"/>
      <c r="D123" s="128"/>
      <c r="E123" s="128"/>
      <c r="F123" s="128"/>
      <c r="G123" s="128"/>
      <c r="H123" s="128"/>
      <c r="I123" s="128"/>
      <c r="J123" s="128"/>
      <c r="K123" s="81"/>
      <c r="L123" s="81"/>
      <c r="M123" s="81"/>
      <c r="N123" s="92"/>
      <c r="O123" s="81"/>
    </row>
    <row r="124" spans="1:15" ht="15">
      <c r="A124" s="81"/>
      <c r="B124" s="136" t="s">
        <v>37</v>
      </c>
      <c r="C124" s="137"/>
      <c r="D124" s="138" t="s">
        <v>38</v>
      </c>
      <c r="E124" s="137"/>
      <c r="F124" s="138" t="s">
        <v>39</v>
      </c>
      <c r="G124" s="138"/>
      <c r="H124" s="139"/>
      <c r="I124" s="81"/>
      <c r="J124" s="182" t="s">
        <v>40</v>
      </c>
      <c r="K124" s="182"/>
      <c r="L124" s="182"/>
      <c r="M124" s="182"/>
      <c r="N124" s="182"/>
      <c r="O124" s="81"/>
    </row>
    <row r="125" spans="1:15" ht="21">
      <c r="A125" s="81"/>
      <c r="B125" s="183"/>
      <c r="C125" s="183"/>
      <c r="D125" s="183"/>
      <c r="E125" s="140"/>
      <c r="F125" s="184"/>
      <c r="G125" s="184"/>
      <c r="H125" s="184"/>
      <c r="I125" s="184"/>
      <c r="J125" s="185" t="str">
        <f>IF(M122=3,C109,IF(N122=3,G109,""))</f>
        <v>PTS Sherwood</v>
      </c>
      <c r="K125" s="185"/>
      <c r="L125" s="185"/>
      <c r="M125" s="185"/>
      <c r="N125" s="185"/>
      <c r="O125" s="81"/>
    </row>
    <row r="126" spans="1:15" ht="6" customHeight="1">
      <c r="A126" s="81"/>
      <c r="B126" s="141"/>
      <c r="C126" s="142"/>
      <c r="D126" s="142"/>
      <c r="E126" s="142"/>
      <c r="F126" s="142"/>
      <c r="G126" s="142"/>
      <c r="H126" s="142"/>
      <c r="I126" s="142"/>
      <c r="J126" s="142"/>
      <c r="K126" s="142"/>
      <c r="L126" s="142"/>
      <c r="M126" s="142"/>
      <c r="N126" s="143"/>
      <c r="O126" s="81"/>
    </row>
    <row r="127" ht="8.25" customHeight="1"/>
    <row r="129" spans="1:15" ht="15">
      <c r="A129" s="81"/>
      <c r="B129" s="82"/>
      <c r="C129" s="83"/>
      <c r="D129" s="83"/>
      <c r="E129" s="83"/>
      <c r="F129" s="84"/>
      <c r="G129" s="85" t="s">
        <v>0</v>
      </c>
      <c r="H129" s="86"/>
      <c r="I129" s="170" t="s">
        <v>1</v>
      </c>
      <c r="J129" s="170"/>
      <c r="K129" s="170"/>
      <c r="L129" s="170"/>
      <c r="M129" s="170"/>
      <c r="N129" s="170"/>
      <c r="O129" s="81"/>
    </row>
    <row r="130" spans="1:15" ht="15">
      <c r="A130" s="81"/>
      <c r="B130" s="87"/>
      <c r="C130" s="11" t="s">
        <v>2</v>
      </c>
      <c r="D130" s="11"/>
      <c r="E130" s="81"/>
      <c r="F130" s="88"/>
      <c r="G130" s="85" t="s">
        <v>3</v>
      </c>
      <c r="H130" s="89"/>
      <c r="I130" s="170" t="s">
        <v>4</v>
      </c>
      <c r="J130" s="170"/>
      <c r="K130" s="170"/>
      <c r="L130" s="170"/>
      <c r="M130" s="170"/>
      <c r="N130" s="170"/>
      <c r="O130" s="81"/>
    </row>
    <row r="131" spans="1:15" ht="15.75">
      <c r="A131" s="81"/>
      <c r="B131" s="87"/>
      <c r="C131" s="90" t="s">
        <v>104</v>
      </c>
      <c r="D131" s="90"/>
      <c r="E131" s="81"/>
      <c r="F131" s="88"/>
      <c r="G131" s="85" t="s">
        <v>5</v>
      </c>
      <c r="H131" s="89"/>
      <c r="I131" s="170" t="s">
        <v>124</v>
      </c>
      <c r="J131" s="170"/>
      <c r="K131" s="170"/>
      <c r="L131" s="170"/>
      <c r="M131" s="170"/>
      <c r="N131" s="170"/>
      <c r="O131" s="81"/>
    </row>
    <row r="132" spans="1:20" ht="15.75">
      <c r="A132" s="81"/>
      <c r="B132" s="87"/>
      <c r="C132" s="81" t="s">
        <v>106</v>
      </c>
      <c r="D132" s="90"/>
      <c r="E132" s="81"/>
      <c r="F132" s="88"/>
      <c r="G132" s="85" t="s">
        <v>107</v>
      </c>
      <c r="H132" s="89"/>
      <c r="I132" s="170">
        <v>45367</v>
      </c>
      <c r="J132" s="170"/>
      <c r="K132" s="170"/>
      <c r="L132" s="170"/>
      <c r="M132" s="170"/>
      <c r="N132" s="170"/>
      <c r="O132" s="81"/>
      <c r="R132" s="91"/>
      <c r="S132" s="91"/>
      <c r="T132" s="91"/>
    </row>
    <row r="133" spans="1:20" ht="15">
      <c r="A133" s="81"/>
      <c r="B133" s="87"/>
      <c r="C133" s="81"/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92"/>
      <c r="O133" s="81"/>
      <c r="R133" s="91"/>
      <c r="S133" s="91"/>
      <c r="T133" s="91"/>
    </row>
    <row r="134" spans="1:15" ht="15">
      <c r="A134" s="81"/>
      <c r="B134" s="93" t="s">
        <v>10</v>
      </c>
      <c r="C134" s="171" t="s">
        <v>45</v>
      </c>
      <c r="D134" s="171"/>
      <c r="E134" s="94"/>
      <c r="F134" s="95" t="s">
        <v>12</v>
      </c>
      <c r="G134" s="172" t="s">
        <v>119</v>
      </c>
      <c r="H134" s="172"/>
      <c r="I134" s="172"/>
      <c r="J134" s="172"/>
      <c r="K134" s="172"/>
      <c r="L134" s="172"/>
      <c r="M134" s="172"/>
      <c r="N134" s="172"/>
      <c r="O134" s="81"/>
    </row>
    <row r="135" spans="1:15" ht="15">
      <c r="A135" s="81"/>
      <c r="B135" s="96" t="s">
        <v>14</v>
      </c>
      <c r="C135" s="173" t="s">
        <v>115</v>
      </c>
      <c r="D135" s="173"/>
      <c r="E135" s="97"/>
      <c r="F135" s="98" t="s">
        <v>16</v>
      </c>
      <c r="G135" s="174" t="s">
        <v>121</v>
      </c>
      <c r="H135" s="174"/>
      <c r="I135" s="174"/>
      <c r="J135" s="174"/>
      <c r="K135" s="174"/>
      <c r="L135" s="174"/>
      <c r="M135" s="174"/>
      <c r="N135" s="174"/>
      <c r="O135" s="81"/>
    </row>
    <row r="136" spans="1:15" ht="15">
      <c r="A136" s="81"/>
      <c r="B136" s="96" t="s">
        <v>18</v>
      </c>
      <c r="C136" s="173" t="s">
        <v>117</v>
      </c>
      <c r="D136" s="173"/>
      <c r="E136" s="97"/>
      <c r="F136" s="98" t="s">
        <v>20</v>
      </c>
      <c r="G136" s="174" t="s">
        <v>120</v>
      </c>
      <c r="H136" s="174"/>
      <c r="I136" s="174"/>
      <c r="J136" s="174"/>
      <c r="K136" s="174"/>
      <c r="L136" s="174"/>
      <c r="M136" s="174"/>
      <c r="N136" s="174"/>
      <c r="O136" s="81"/>
    </row>
    <row r="137" spans="1:15" ht="15">
      <c r="A137" s="81"/>
      <c r="B137" s="175" t="s">
        <v>112</v>
      </c>
      <c r="C137" s="175"/>
      <c r="D137" s="175"/>
      <c r="E137" s="99"/>
      <c r="F137" s="176" t="s">
        <v>112</v>
      </c>
      <c r="G137" s="176"/>
      <c r="H137" s="176"/>
      <c r="I137" s="176"/>
      <c r="J137" s="176"/>
      <c r="K137" s="176"/>
      <c r="L137" s="176"/>
      <c r="M137" s="176"/>
      <c r="N137" s="176"/>
      <c r="O137" s="81"/>
    </row>
    <row r="138" spans="1:15" ht="15">
      <c r="A138" s="81"/>
      <c r="B138" s="100" t="s">
        <v>113</v>
      </c>
      <c r="C138" s="173" t="s">
        <v>115</v>
      </c>
      <c r="D138" s="173"/>
      <c r="E138" s="97"/>
      <c r="F138" s="101" t="s">
        <v>113</v>
      </c>
      <c r="G138" s="174" t="s">
        <v>121</v>
      </c>
      <c r="H138" s="174"/>
      <c r="I138" s="174"/>
      <c r="J138" s="174"/>
      <c r="K138" s="174"/>
      <c r="L138" s="174"/>
      <c r="M138" s="174"/>
      <c r="N138" s="174"/>
      <c r="O138" s="81"/>
    </row>
    <row r="139" spans="1:15" ht="15">
      <c r="A139" s="81"/>
      <c r="B139" s="102" t="s">
        <v>113</v>
      </c>
      <c r="C139" s="177" t="s">
        <v>117</v>
      </c>
      <c r="D139" s="177"/>
      <c r="E139" s="103"/>
      <c r="F139" s="104" t="s">
        <v>113</v>
      </c>
      <c r="G139" s="178" t="s">
        <v>120</v>
      </c>
      <c r="H139" s="178"/>
      <c r="I139" s="178"/>
      <c r="J139" s="178"/>
      <c r="K139" s="178"/>
      <c r="L139" s="178"/>
      <c r="M139" s="178"/>
      <c r="N139" s="178"/>
      <c r="O139" s="81"/>
    </row>
    <row r="140" spans="1:15" ht="15">
      <c r="A140" s="81"/>
      <c r="B140" s="87"/>
      <c r="C140" s="81"/>
      <c r="D140" s="81"/>
      <c r="E140" s="81"/>
      <c r="F140" s="81"/>
      <c r="G140" s="81"/>
      <c r="H140" s="81"/>
      <c r="I140" s="81"/>
      <c r="J140" s="81"/>
      <c r="K140" s="81"/>
      <c r="L140" s="81"/>
      <c r="M140" s="81"/>
      <c r="N140" s="92"/>
      <c r="O140" s="81"/>
    </row>
    <row r="141" spans="1:15" ht="15">
      <c r="A141" s="81"/>
      <c r="B141" s="105" t="s">
        <v>26</v>
      </c>
      <c r="C141" s="81"/>
      <c r="D141" s="81"/>
      <c r="E141" s="81"/>
      <c r="F141" s="106">
        <v>1</v>
      </c>
      <c r="G141" s="106">
        <v>2</v>
      </c>
      <c r="H141" s="106">
        <v>3</v>
      </c>
      <c r="I141" s="106">
        <v>4</v>
      </c>
      <c r="J141" s="106">
        <v>5</v>
      </c>
      <c r="K141" s="179" t="s">
        <v>27</v>
      </c>
      <c r="L141" s="179"/>
      <c r="M141" s="106" t="s">
        <v>28</v>
      </c>
      <c r="N141" s="106" t="s">
        <v>29</v>
      </c>
      <c r="O141" s="81"/>
    </row>
    <row r="142" spans="1:15" ht="15">
      <c r="A142" s="81"/>
      <c r="B142" s="107" t="s">
        <v>30</v>
      </c>
      <c r="C142" s="180" t="str">
        <f>IF(C135&gt;"",C135&amp;" - "&amp;G135,"")</f>
        <v>Kamilla Kadar - Emily Turi</v>
      </c>
      <c r="D142" s="180"/>
      <c r="E142" s="109"/>
      <c r="F142" s="110">
        <v>3</v>
      </c>
      <c r="G142" s="110">
        <v>5</v>
      </c>
      <c r="H142" s="110">
        <v>1</v>
      </c>
      <c r="I142" s="110"/>
      <c r="J142" s="111"/>
      <c r="K142" s="112">
        <f>IF(ISBLANK(F142),"",COUNTIF(F142:J142,"&gt;=0"))</f>
        <v>3</v>
      </c>
      <c r="L142" s="113">
        <f>IF(ISBLANK(F142),"",IF(LEFT(F142)="-",1,0)+IF(LEFT(G142)="-",1,0)+IF(LEFT(H142)="-",1,0)+IF(LEFT(I142)="-",1,0)+IF(LEFT(J142)="-",1,0))</f>
        <v>0</v>
      </c>
      <c r="M142" s="114">
        <f aca="true" t="shared" si="5" ref="M142:N146">IF(K142=3,1,"")</f>
        <v>1</v>
      </c>
      <c r="N142" s="115">
        <f t="shared" si="5"/>
      </c>
      <c r="O142" s="81"/>
    </row>
    <row r="143" spans="1:15" ht="15">
      <c r="A143" s="81"/>
      <c r="B143" s="107" t="s">
        <v>31</v>
      </c>
      <c r="C143" s="180" t="str">
        <f>IF(C136&gt;"",C136&amp;" - "&amp;G136,"")</f>
        <v>Paola Estrada Noso - Sanni Turi</v>
      </c>
      <c r="D143" s="180"/>
      <c r="E143" s="109"/>
      <c r="F143" s="110">
        <v>-4</v>
      </c>
      <c r="G143" s="110">
        <v>-4</v>
      </c>
      <c r="H143" s="110">
        <v>-3</v>
      </c>
      <c r="I143" s="110"/>
      <c r="J143" s="116"/>
      <c r="K143" s="117">
        <f>IF(ISBLANK(F143),"",COUNTIF(F143:J143,"&gt;=0"))</f>
        <v>0</v>
      </c>
      <c r="L143" s="118">
        <f>IF(ISBLANK(F143),"",IF(LEFT(F143)="-",1,0)+IF(LEFT(G143)="-",1,0)+IF(LEFT(H143)="-",1,0)+IF(LEFT(I143)="-",1,0)+IF(LEFT(J143)="-",1,0))</f>
        <v>3</v>
      </c>
      <c r="M143" s="119">
        <f t="shared" si="5"/>
      </c>
      <c r="N143" s="120">
        <f t="shared" si="5"/>
        <v>1</v>
      </c>
      <c r="O143" s="81"/>
    </row>
    <row r="144" spans="1:15" ht="15">
      <c r="A144" s="81"/>
      <c r="B144" s="121" t="s">
        <v>114</v>
      </c>
      <c r="C144" s="108" t="str">
        <f>IF(C138&gt;"",C138&amp;" / "&amp;C139,"")</f>
        <v>Kamilla Kadar / Paola Estrada Noso</v>
      </c>
      <c r="D144" s="108" t="str">
        <f>IF(G138&gt;"",G138&amp;" / "&amp;G139,"")</f>
        <v>Emily Turi / Sanni Turi</v>
      </c>
      <c r="E144" s="122"/>
      <c r="F144" s="110">
        <v>4</v>
      </c>
      <c r="G144" s="110">
        <v>-9</v>
      </c>
      <c r="H144" s="110">
        <v>9</v>
      </c>
      <c r="I144" s="110">
        <v>-5</v>
      </c>
      <c r="J144" s="116">
        <v>-9</v>
      </c>
      <c r="K144" s="117">
        <f>IF(ISBLANK(F144),"",COUNTIF(F144:J144,"&gt;=0"))</f>
        <v>2</v>
      </c>
      <c r="L144" s="118">
        <f>IF(ISBLANK(F144),"",IF(LEFT(F144)="-",1,0)+IF(LEFT(G144)="-",1,0)+IF(LEFT(H144)="-",1,0)+IF(LEFT(I144)="-",1,0)+IF(LEFT(J144)="-",1,0))</f>
        <v>3</v>
      </c>
      <c r="M144" s="119">
        <f t="shared" si="5"/>
      </c>
      <c r="N144" s="120">
        <f t="shared" si="5"/>
        <v>1</v>
      </c>
      <c r="O144" s="81"/>
    </row>
    <row r="145" spans="1:15" ht="15">
      <c r="A145" s="81"/>
      <c r="B145" s="107" t="s">
        <v>33</v>
      </c>
      <c r="C145" s="180" t="str">
        <f>IF(C135&gt;"",C135&amp;" - "&amp;G136,"")</f>
        <v>Kamilla Kadar - Sanni Turi</v>
      </c>
      <c r="D145" s="180"/>
      <c r="E145" s="109"/>
      <c r="F145" s="110">
        <v>5</v>
      </c>
      <c r="G145" s="110">
        <v>6</v>
      </c>
      <c r="H145" s="110">
        <v>5</v>
      </c>
      <c r="I145" s="110"/>
      <c r="J145" s="116"/>
      <c r="K145" s="117">
        <f>IF(ISBLANK(F145),"",COUNTIF(F145:J145,"&gt;=0"))</f>
        <v>3</v>
      </c>
      <c r="L145" s="118">
        <f>IF(ISBLANK(F145),"",IF(LEFT(F145)="-",1,0)+IF(LEFT(G145)="-",1,0)+IF(LEFT(H145)="-",1,0)+IF(LEFT(I145)="-",1,0)+IF(LEFT(J145)="-",1,0))</f>
        <v>0</v>
      </c>
      <c r="M145" s="119">
        <f t="shared" si="5"/>
        <v>1</v>
      </c>
      <c r="N145" s="120">
        <f t="shared" si="5"/>
      </c>
      <c r="O145" s="81"/>
    </row>
    <row r="146" spans="1:15" ht="15">
      <c r="A146" s="81"/>
      <c r="B146" s="107" t="s">
        <v>34</v>
      </c>
      <c r="C146" s="180" t="str">
        <f>IF(C136&gt;"",C136&amp;" - "&amp;G135,"")</f>
        <v>Paola Estrada Noso - Emily Turi</v>
      </c>
      <c r="D146" s="180"/>
      <c r="E146" s="109"/>
      <c r="F146" s="110">
        <v>-6</v>
      </c>
      <c r="G146" s="110">
        <v>-2</v>
      </c>
      <c r="H146" s="110">
        <v>-8</v>
      </c>
      <c r="I146" s="110"/>
      <c r="J146" s="116"/>
      <c r="K146" s="123">
        <f>IF(ISBLANK(F146),"",COUNTIF(F146:J146,"&gt;=0"))</f>
        <v>0</v>
      </c>
      <c r="L146" s="124">
        <f>IF(ISBLANK(F146),"",IF(LEFT(F146)="-",1,0)+IF(LEFT(G146)="-",1,0)+IF(LEFT(H146)="-",1,0)+IF(LEFT(I146)="-",1,0)+IF(LEFT(J146)="-",1,0))</f>
        <v>3</v>
      </c>
      <c r="M146" s="125">
        <f t="shared" si="5"/>
      </c>
      <c r="N146" s="126">
        <f t="shared" si="5"/>
        <v>1</v>
      </c>
      <c r="O146" s="81"/>
    </row>
    <row r="147" spans="1:15" ht="18.75">
      <c r="A147" s="81"/>
      <c r="B147" s="127"/>
      <c r="C147" s="128"/>
      <c r="D147" s="128"/>
      <c r="E147" s="128"/>
      <c r="F147" s="129"/>
      <c r="G147" s="129"/>
      <c r="H147" s="130"/>
      <c r="I147" s="181" t="s">
        <v>35</v>
      </c>
      <c r="J147" s="181"/>
      <c r="K147" s="131">
        <f>COUNTIF(K142:K146,"=3")</f>
        <v>2</v>
      </c>
      <c r="L147" s="132">
        <f>COUNTIF(L142:L146,"=3")</f>
        <v>3</v>
      </c>
      <c r="M147" s="133">
        <f>SUM(M142:M146)</f>
        <v>2</v>
      </c>
      <c r="N147" s="134">
        <f>SUM(N142:N146)</f>
        <v>3</v>
      </c>
      <c r="O147" s="81"/>
    </row>
    <row r="148" spans="1:15" ht="15">
      <c r="A148" s="81"/>
      <c r="B148" s="135" t="s">
        <v>36</v>
      </c>
      <c r="C148" s="128"/>
      <c r="D148" s="128"/>
      <c r="E148" s="128"/>
      <c r="F148" s="128"/>
      <c r="G148" s="128"/>
      <c r="H148" s="128"/>
      <c r="I148" s="128"/>
      <c r="J148" s="128"/>
      <c r="K148" s="81"/>
      <c r="L148" s="81"/>
      <c r="M148" s="81"/>
      <c r="N148" s="92"/>
      <c r="O148" s="81"/>
    </row>
    <row r="149" spans="1:15" ht="15">
      <c r="A149" s="81"/>
      <c r="B149" s="136" t="s">
        <v>37</v>
      </c>
      <c r="C149" s="137"/>
      <c r="D149" s="138" t="s">
        <v>38</v>
      </c>
      <c r="E149" s="137"/>
      <c r="F149" s="138" t="s">
        <v>39</v>
      </c>
      <c r="G149" s="138"/>
      <c r="H149" s="139"/>
      <c r="I149" s="81"/>
      <c r="J149" s="182" t="s">
        <v>40</v>
      </c>
      <c r="K149" s="182"/>
      <c r="L149" s="182"/>
      <c r="M149" s="182"/>
      <c r="N149" s="182"/>
      <c r="O149" s="81"/>
    </row>
    <row r="150" spans="1:15" ht="21">
      <c r="A150" s="81"/>
      <c r="B150" s="183"/>
      <c r="C150" s="183"/>
      <c r="D150" s="183"/>
      <c r="E150" s="140"/>
      <c r="F150" s="184"/>
      <c r="G150" s="184"/>
      <c r="H150" s="184"/>
      <c r="I150" s="184"/>
      <c r="J150" s="185" t="str">
        <f>IF(M147=3,C134,IF(N147=3,G134,""))</f>
        <v>KoKu</v>
      </c>
      <c r="K150" s="185"/>
      <c r="L150" s="185"/>
      <c r="M150" s="185"/>
      <c r="N150" s="185"/>
      <c r="O150" s="81"/>
    </row>
    <row r="151" spans="1:15" ht="6" customHeight="1">
      <c r="A151" s="81"/>
      <c r="B151" s="141"/>
      <c r="C151" s="142"/>
      <c r="D151" s="142"/>
      <c r="E151" s="142"/>
      <c r="F151" s="142"/>
      <c r="G151" s="142"/>
      <c r="H151" s="142"/>
      <c r="I151" s="142"/>
      <c r="J151" s="142"/>
      <c r="K151" s="142"/>
      <c r="L151" s="142"/>
      <c r="M151" s="142"/>
      <c r="N151" s="143"/>
      <c r="O151" s="81"/>
    </row>
    <row r="152" ht="8.25" customHeight="1"/>
    <row r="154" spans="1:15" ht="15">
      <c r="A154" s="81"/>
      <c r="B154" s="82"/>
      <c r="C154" s="83"/>
      <c r="D154" s="83"/>
      <c r="E154" s="83"/>
      <c r="F154" s="84"/>
      <c r="G154" s="85" t="s">
        <v>0</v>
      </c>
      <c r="H154" s="86"/>
      <c r="I154" s="170" t="s">
        <v>1</v>
      </c>
      <c r="J154" s="170"/>
      <c r="K154" s="170"/>
      <c r="L154" s="170"/>
      <c r="M154" s="170"/>
      <c r="N154" s="170"/>
      <c r="O154" s="81"/>
    </row>
    <row r="155" spans="1:15" ht="15">
      <c r="A155" s="81"/>
      <c r="B155" s="87"/>
      <c r="C155" s="11" t="s">
        <v>2</v>
      </c>
      <c r="D155" s="11"/>
      <c r="E155" s="81"/>
      <c r="F155" s="88"/>
      <c r="G155" s="85" t="s">
        <v>3</v>
      </c>
      <c r="H155" s="89"/>
      <c r="I155" s="170" t="s">
        <v>4</v>
      </c>
      <c r="J155" s="170"/>
      <c r="K155" s="170"/>
      <c r="L155" s="170"/>
      <c r="M155" s="170"/>
      <c r="N155" s="170"/>
      <c r="O155" s="81"/>
    </row>
    <row r="156" spans="1:15" ht="15.75">
      <c r="A156" s="81"/>
      <c r="B156" s="87"/>
      <c r="C156" s="90" t="s">
        <v>104</v>
      </c>
      <c r="D156" s="90"/>
      <c r="E156" s="81"/>
      <c r="F156" s="88"/>
      <c r="G156" s="85" t="s">
        <v>5</v>
      </c>
      <c r="H156" s="89"/>
      <c r="I156" s="170" t="s">
        <v>124</v>
      </c>
      <c r="J156" s="170"/>
      <c r="K156" s="170"/>
      <c r="L156" s="170"/>
      <c r="M156" s="170"/>
      <c r="N156" s="170"/>
      <c r="O156" s="81"/>
    </row>
    <row r="157" spans="1:20" ht="15.75">
      <c r="A157" s="81"/>
      <c r="B157" s="87"/>
      <c r="C157" s="81" t="s">
        <v>106</v>
      </c>
      <c r="D157" s="90"/>
      <c r="E157" s="81"/>
      <c r="F157" s="88"/>
      <c r="G157" s="85" t="s">
        <v>107</v>
      </c>
      <c r="H157" s="89"/>
      <c r="I157" s="170">
        <v>45367</v>
      </c>
      <c r="J157" s="170"/>
      <c r="K157" s="170"/>
      <c r="L157" s="170"/>
      <c r="M157" s="170"/>
      <c r="N157" s="170"/>
      <c r="O157" s="81"/>
      <c r="R157" s="91"/>
      <c r="S157" s="91"/>
      <c r="T157" s="91"/>
    </row>
    <row r="158" spans="1:20" ht="15">
      <c r="A158" s="81"/>
      <c r="B158" s="87"/>
      <c r="C158" s="81"/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92"/>
      <c r="O158" s="81"/>
      <c r="R158" s="91"/>
      <c r="S158" s="91"/>
      <c r="T158" s="91"/>
    </row>
    <row r="159" spans="1:15" ht="15">
      <c r="A159" s="81"/>
      <c r="B159" s="93" t="s">
        <v>10</v>
      </c>
      <c r="C159" s="171" t="s">
        <v>73</v>
      </c>
      <c r="D159" s="171"/>
      <c r="E159" s="94"/>
      <c r="F159" s="95" t="s">
        <v>12</v>
      </c>
      <c r="G159" s="172" t="s">
        <v>52</v>
      </c>
      <c r="H159" s="172"/>
      <c r="I159" s="172"/>
      <c r="J159" s="172"/>
      <c r="K159" s="172"/>
      <c r="L159" s="172"/>
      <c r="M159" s="172"/>
      <c r="N159" s="172"/>
      <c r="O159" s="81"/>
    </row>
    <row r="160" spans="1:15" ht="15">
      <c r="A160" s="81"/>
      <c r="B160" s="96" t="s">
        <v>14</v>
      </c>
      <c r="C160" s="173" t="s">
        <v>125</v>
      </c>
      <c r="D160" s="173"/>
      <c r="E160" s="97"/>
      <c r="F160" s="98" t="s">
        <v>16</v>
      </c>
      <c r="G160" s="174" t="s">
        <v>122</v>
      </c>
      <c r="H160" s="174"/>
      <c r="I160" s="174"/>
      <c r="J160" s="174"/>
      <c r="K160" s="174"/>
      <c r="L160" s="174"/>
      <c r="M160" s="174"/>
      <c r="N160" s="174"/>
      <c r="O160" s="81"/>
    </row>
    <row r="161" spans="1:15" ht="15">
      <c r="A161" s="81"/>
      <c r="B161" s="96" t="s">
        <v>18</v>
      </c>
      <c r="C161" s="173" t="s">
        <v>126</v>
      </c>
      <c r="D161" s="173"/>
      <c r="E161" s="97"/>
      <c r="F161" s="98" t="s">
        <v>20</v>
      </c>
      <c r="G161" s="174" t="s">
        <v>129</v>
      </c>
      <c r="H161" s="174"/>
      <c r="I161" s="174"/>
      <c r="J161" s="174"/>
      <c r="K161" s="174"/>
      <c r="L161" s="174"/>
      <c r="M161" s="174"/>
      <c r="N161" s="174"/>
      <c r="O161" s="81"/>
    </row>
    <row r="162" spans="1:15" ht="15">
      <c r="A162" s="81"/>
      <c r="B162" s="175" t="s">
        <v>112</v>
      </c>
      <c r="C162" s="175"/>
      <c r="D162" s="175"/>
      <c r="E162" s="99"/>
      <c r="F162" s="176" t="s">
        <v>112</v>
      </c>
      <c r="G162" s="176"/>
      <c r="H162" s="176"/>
      <c r="I162" s="176"/>
      <c r="J162" s="176"/>
      <c r="K162" s="176"/>
      <c r="L162" s="176"/>
      <c r="M162" s="176"/>
      <c r="N162" s="176"/>
      <c r="O162" s="81"/>
    </row>
    <row r="163" spans="1:15" ht="15">
      <c r="A163" s="81"/>
      <c r="B163" s="100" t="s">
        <v>113</v>
      </c>
      <c r="C163" s="173" t="s">
        <v>125</v>
      </c>
      <c r="D163" s="173"/>
      <c r="E163" s="97"/>
      <c r="F163" s="101" t="s">
        <v>113</v>
      </c>
      <c r="G163" s="174" t="s">
        <v>122</v>
      </c>
      <c r="H163" s="174"/>
      <c r="I163" s="174"/>
      <c r="J163" s="174"/>
      <c r="K163" s="174"/>
      <c r="L163" s="174"/>
      <c r="M163" s="174"/>
      <c r="N163" s="174"/>
      <c r="O163" s="81"/>
    </row>
    <row r="164" spans="1:15" ht="15">
      <c r="A164" s="81"/>
      <c r="B164" s="102" t="s">
        <v>113</v>
      </c>
      <c r="C164" s="177" t="s">
        <v>126</v>
      </c>
      <c r="D164" s="177"/>
      <c r="E164" s="103"/>
      <c r="F164" s="104" t="s">
        <v>113</v>
      </c>
      <c r="G164" s="178" t="s">
        <v>129</v>
      </c>
      <c r="H164" s="178"/>
      <c r="I164" s="178"/>
      <c r="J164" s="178"/>
      <c r="K164" s="178"/>
      <c r="L164" s="178"/>
      <c r="M164" s="178"/>
      <c r="N164" s="178"/>
      <c r="O164" s="81"/>
    </row>
    <row r="165" spans="1:15" ht="15">
      <c r="A165" s="81"/>
      <c r="B165" s="87"/>
      <c r="C165" s="81"/>
      <c r="D165" s="81"/>
      <c r="E165" s="81"/>
      <c r="F165" s="81"/>
      <c r="G165" s="81"/>
      <c r="H165" s="81"/>
      <c r="I165" s="81"/>
      <c r="J165" s="81"/>
      <c r="K165" s="81"/>
      <c r="L165" s="81"/>
      <c r="M165" s="81"/>
      <c r="N165" s="92"/>
      <c r="O165" s="81"/>
    </row>
    <row r="166" spans="1:15" ht="15">
      <c r="A166" s="81"/>
      <c r="B166" s="105" t="s">
        <v>26</v>
      </c>
      <c r="C166" s="81"/>
      <c r="D166" s="81"/>
      <c r="E166" s="81"/>
      <c r="F166" s="106">
        <v>1</v>
      </c>
      <c r="G166" s="106">
        <v>2</v>
      </c>
      <c r="H166" s="106">
        <v>3</v>
      </c>
      <c r="I166" s="106">
        <v>4</v>
      </c>
      <c r="J166" s="106">
        <v>5</v>
      </c>
      <c r="K166" s="179" t="s">
        <v>27</v>
      </c>
      <c r="L166" s="179"/>
      <c r="M166" s="106" t="s">
        <v>28</v>
      </c>
      <c r="N166" s="106" t="s">
        <v>29</v>
      </c>
      <c r="O166" s="81"/>
    </row>
    <row r="167" spans="1:15" ht="15">
      <c r="A167" s="81"/>
      <c r="B167" s="107" t="s">
        <v>30</v>
      </c>
      <c r="C167" s="180" t="str">
        <f>IF(C160&gt;"",C160&amp;" - "&amp;G160,"")</f>
        <v>Jaimielee Enriquez - Onerva Maijala</v>
      </c>
      <c r="D167" s="180"/>
      <c r="E167" s="109"/>
      <c r="F167" s="110">
        <v>4</v>
      </c>
      <c r="G167" s="110">
        <v>2</v>
      </c>
      <c r="H167" s="110">
        <v>6</v>
      </c>
      <c r="I167" s="110"/>
      <c r="J167" s="111"/>
      <c r="K167" s="112">
        <f>IF(ISBLANK(F167),"",COUNTIF(F167:J167,"&gt;=0"))</f>
        <v>3</v>
      </c>
      <c r="L167" s="113">
        <f>IF(ISBLANK(F167),"",IF(LEFT(F167)="-",1,0)+IF(LEFT(G167)="-",1,0)+IF(LEFT(H167)="-",1,0)+IF(LEFT(I167)="-",1,0)+IF(LEFT(J167)="-",1,0))</f>
        <v>0</v>
      </c>
      <c r="M167" s="114">
        <f aca="true" t="shared" si="6" ref="M167:N171">IF(K167=3,1,"")</f>
        <v>1</v>
      </c>
      <c r="N167" s="115">
        <f t="shared" si="6"/>
      </c>
      <c r="O167" s="81"/>
    </row>
    <row r="168" spans="1:15" ht="15">
      <c r="A168" s="81"/>
      <c r="B168" s="107" t="s">
        <v>31</v>
      </c>
      <c r="C168" s="180" t="str">
        <f>IF(C161&gt;"",C161&amp;" - "&amp;G161,"")</f>
        <v>Mia Kellow - Iina Hietalahti</v>
      </c>
      <c r="D168" s="180"/>
      <c r="E168" s="109"/>
      <c r="F168" s="110">
        <v>1</v>
      </c>
      <c r="G168" s="110">
        <v>4</v>
      </c>
      <c r="H168" s="110">
        <v>1</v>
      </c>
      <c r="I168" s="110"/>
      <c r="J168" s="116"/>
      <c r="K168" s="117">
        <f>IF(ISBLANK(F168),"",COUNTIF(F168:J168,"&gt;=0"))</f>
        <v>3</v>
      </c>
      <c r="L168" s="118">
        <f>IF(ISBLANK(F168),"",IF(LEFT(F168)="-",1,0)+IF(LEFT(G168)="-",1,0)+IF(LEFT(H168)="-",1,0)+IF(LEFT(I168)="-",1,0)+IF(LEFT(J168)="-",1,0))</f>
        <v>0</v>
      </c>
      <c r="M168" s="119">
        <f t="shared" si="6"/>
        <v>1</v>
      </c>
      <c r="N168" s="120">
        <f t="shared" si="6"/>
      </c>
      <c r="O168" s="81"/>
    </row>
    <row r="169" spans="1:15" ht="15">
      <c r="A169" s="81"/>
      <c r="B169" s="121" t="s">
        <v>114</v>
      </c>
      <c r="C169" s="108" t="str">
        <f>IF(C163&gt;"",C163&amp;" / "&amp;C164,"")</f>
        <v>Jaimielee Enriquez / Mia Kellow</v>
      </c>
      <c r="D169" s="108" t="str">
        <f>IF(G163&gt;"",G163&amp;" / "&amp;G164,"")</f>
        <v>Onerva Maijala / Iina Hietalahti</v>
      </c>
      <c r="E169" s="122"/>
      <c r="F169" s="110">
        <v>4</v>
      </c>
      <c r="G169" s="110">
        <v>1</v>
      </c>
      <c r="H169" s="110">
        <v>2</v>
      </c>
      <c r="I169" s="110"/>
      <c r="J169" s="116"/>
      <c r="K169" s="117">
        <f>IF(ISBLANK(F169),"",COUNTIF(F169:J169,"&gt;=0"))</f>
        <v>3</v>
      </c>
      <c r="L169" s="118">
        <f>IF(ISBLANK(F169),"",IF(LEFT(F169)="-",1,0)+IF(LEFT(G169)="-",1,0)+IF(LEFT(H169)="-",1,0)+IF(LEFT(I169)="-",1,0)+IF(LEFT(J169)="-",1,0))</f>
        <v>0</v>
      </c>
      <c r="M169" s="119">
        <f t="shared" si="6"/>
        <v>1</v>
      </c>
      <c r="N169" s="120">
        <f t="shared" si="6"/>
      </c>
      <c r="O169" s="81"/>
    </row>
    <row r="170" spans="1:15" ht="15">
      <c r="A170" s="81"/>
      <c r="B170" s="107" t="s">
        <v>33</v>
      </c>
      <c r="C170" s="180" t="str">
        <f>IF(C160&gt;"",C160&amp;" - "&amp;G161,"")</f>
        <v>Jaimielee Enriquez - Iina Hietalahti</v>
      </c>
      <c r="D170" s="180"/>
      <c r="E170" s="109"/>
      <c r="F170" s="110"/>
      <c r="G170" s="110"/>
      <c r="H170" s="110"/>
      <c r="I170" s="110"/>
      <c r="J170" s="116"/>
      <c r="K170" s="117">
        <f>IF(ISBLANK(F170),"",COUNTIF(F170:J170,"&gt;=0"))</f>
      </c>
      <c r="L170" s="118">
        <f>IF(ISBLANK(F170),"",IF(LEFT(F170)="-",1,0)+IF(LEFT(G170)="-",1,0)+IF(LEFT(H170)="-",1,0)+IF(LEFT(I170)="-",1,0)+IF(LEFT(J170)="-",1,0))</f>
      </c>
      <c r="M170" s="119">
        <f t="shared" si="6"/>
      </c>
      <c r="N170" s="120">
        <f t="shared" si="6"/>
      </c>
      <c r="O170" s="81"/>
    </row>
    <row r="171" spans="1:15" ht="15">
      <c r="A171" s="81"/>
      <c r="B171" s="107" t="s">
        <v>34</v>
      </c>
      <c r="C171" s="180" t="str">
        <f>IF(C161&gt;"",C161&amp;" - "&amp;G160,"")</f>
        <v>Mia Kellow - Onerva Maijala</v>
      </c>
      <c r="D171" s="180"/>
      <c r="E171" s="109"/>
      <c r="F171" s="110"/>
      <c r="G171" s="110"/>
      <c r="H171" s="110"/>
      <c r="I171" s="110"/>
      <c r="J171" s="116"/>
      <c r="K171" s="123">
        <f>IF(ISBLANK(F171),"",COUNTIF(F171:J171,"&gt;=0"))</f>
      </c>
      <c r="L171" s="124">
        <f>IF(ISBLANK(F171),"",IF(LEFT(F171)="-",1,0)+IF(LEFT(G171)="-",1,0)+IF(LEFT(H171)="-",1,0)+IF(LEFT(I171)="-",1,0)+IF(LEFT(J171)="-",1,0))</f>
      </c>
      <c r="M171" s="125">
        <f t="shared" si="6"/>
      </c>
      <c r="N171" s="126">
        <f t="shared" si="6"/>
      </c>
      <c r="O171" s="81"/>
    </row>
    <row r="172" spans="1:15" ht="18.75">
      <c r="A172" s="81"/>
      <c r="B172" s="127"/>
      <c r="C172" s="128"/>
      <c r="D172" s="128"/>
      <c r="E172" s="128"/>
      <c r="F172" s="129"/>
      <c r="G172" s="129"/>
      <c r="H172" s="130"/>
      <c r="I172" s="181" t="s">
        <v>35</v>
      </c>
      <c r="J172" s="181"/>
      <c r="K172" s="131">
        <f>COUNTIF(K167:K171,"=3")</f>
        <v>3</v>
      </c>
      <c r="L172" s="132">
        <f>COUNTIF(L167:L171,"=3")</f>
        <v>0</v>
      </c>
      <c r="M172" s="133">
        <f>SUM(M167:M171)</f>
        <v>3</v>
      </c>
      <c r="N172" s="134">
        <f>SUM(N167:N171)</f>
        <v>0</v>
      </c>
      <c r="O172" s="81"/>
    </row>
    <row r="173" spans="1:15" ht="15">
      <c r="A173" s="81"/>
      <c r="B173" s="135" t="s">
        <v>36</v>
      </c>
      <c r="C173" s="128"/>
      <c r="D173" s="128"/>
      <c r="E173" s="128"/>
      <c r="F173" s="128"/>
      <c r="G173" s="128"/>
      <c r="H173" s="128"/>
      <c r="I173" s="128"/>
      <c r="J173" s="128"/>
      <c r="K173" s="81"/>
      <c r="L173" s="81"/>
      <c r="M173" s="81"/>
      <c r="N173" s="92"/>
      <c r="O173" s="81"/>
    </row>
    <row r="174" spans="1:15" ht="15">
      <c r="A174" s="81"/>
      <c r="B174" s="136" t="s">
        <v>37</v>
      </c>
      <c r="C174" s="137"/>
      <c r="D174" s="138" t="s">
        <v>38</v>
      </c>
      <c r="E174" s="137"/>
      <c r="F174" s="138" t="s">
        <v>39</v>
      </c>
      <c r="G174" s="138"/>
      <c r="H174" s="139"/>
      <c r="I174" s="81"/>
      <c r="J174" s="182" t="s">
        <v>40</v>
      </c>
      <c r="K174" s="182"/>
      <c r="L174" s="182"/>
      <c r="M174" s="182"/>
      <c r="N174" s="182"/>
      <c r="O174" s="81"/>
    </row>
    <row r="175" spans="1:15" ht="21">
      <c r="A175" s="81"/>
      <c r="B175" s="183"/>
      <c r="C175" s="183"/>
      <c r="D175" s="183"/>
      <c r="E175" s="140"/>
      <c r="F175" s="184"/>
      <c r="G175" s="184"/>
      <c r="H175" s="184"/>
      <c r="I175" s="184"/>
      <c r="J175" s="185" t="str">
        <f>IF(M172=3,C159,IF(N172=3,G159,""))</f>
        <v>TIP-70</v>
      </c>
      <c r="K175" s="185"/>
      <c r="L175" s="185"/>
      <c r="M175" s="185"/>
      <c r="N175" s="185"/>
      <c r="O175" s="81"/>
    </row>
    <row r="176" spans="1:15" ht="6" customHeight="1">
      <c r="A176" s="81"/>
      <c r="B176" s="141"/>
      <c r="C176" s="142"/>
      <c r="D176" s="142"/>
      <c r="E176" s="142"/>
      <c r="F176" s="142"/>
      <c r="G176" s="142"/>
      <c r="H176" s="142"/>
      <c r="I176" s="142"/>
      <c r="J176" s="142"/>
      <c r="K176" s="142"/>
      <c r="L176" s="142"/>
      <c r="M176" s="142"/>
      <c r="N176" s="143"/>
      <c r="O176" s="81"/>
    </row>
    <row r="177" ht="8.25" customHeight="1"/>
    <row r="179" spans="1:15" ht="15">
      <c r="A179" s="81"/>
      <c r="B179" s="82"/>
      <c r="C179" s="83"/>
      <c r="D179" s="83"/>
      <c r="E179" s="83"/>
      <c r="F179" s="84"/>
      <c r="G179" s="85" t="s">
        <v>0</v>
      </c>
      <c r="H179" s="86"/>
      <c r="I179" s="170" t="s">
        <v>1</v>
      </c>
      <c r="J179" s="170"/>
      <c r="K179" s="170"/>
      <c r="L179" s="170"/>
      <c r="M179" s="170"/>
      <c r="N179" s="170"/>
      <c r="O179" s="81"/>
    </row>
    <row r="180" spans="1:15" ht="15">
      <c r="A180" s="81"/>
      <c r="B180" s="87"/>
      <c r="C180" s="11" t="s">
        <v>2</v>
      </c>
      <c r="D180" s="11"/>
      <c r="E180" s="81"/>
      <c r="F180" s="88"/>
      <c r="G180" s="85" t="s">
        <v>3</v>
      </c>
      <c r="H180" s="89"/>
      <c r="I180" s="170" t="s">
        <v>4</v>
      </c>
      <c r="J180" s="170"/>
      <c r="K180" s="170"/>
      <c r="L180" s="170"/>
      <c r="M180" s="170"/>
      <c r="N180" s="170"/>
      <c r="O180" s="81"/>
    </row>
    <row r="181" spans="1:15" ht="15.75">
      <c r="A181" s="81"/>
      <c r="B181" s="87"/>
      <c r="C181" s="90" t="s">
        <v>104</v>
      </c>
      <c r="D181" s="90"/>
      <c r="E181" s="81"/>
      <c r="F181" s="88"/>
      <c r="G181" s="85" t="s">
        <v>5</v>
      </c>
      <c r="H181" s="89"/>
      <c r="I181" s="170" t="s">
        <v>124</v>
      </c>
      <c r="J181" s="170"/>
      <c r="K181" s="170"/>
      <c r="L181" s="170"/>
      <c r="M181" s="170"/>
      <c r="N181" s="170"/>
      <c r="O181" s="81"/>
    </row>
    <row r="182" spans="1:20" ht="15.75">
      <c r="A182" s="81"/>
      <c r="B182" s="87"/>
      <c r="C182" s="81" t="s">
        <v>106</v>
      </c>
      <c r="D182" s="90"/>
      <c r="E182" s="81"/>
      <c r="F182" s="88"/>
      <c r="G182" s="85" t="s">
        <v>107</v>
      </c>
      <c r="H182" s="89"/>
      <c r="I182" s="170">
        <v>45367</v>
      </c>
      <c r="J182" s="170"/>
      <c r="K182" s="170"/>
      <c r="L182" s="170"/>
      <c r="M182" s="170"/>
      <c r="N182" s="170"/>
      <c r="O182" s="81"/>
      <c r="R182" s="91"/>
      <c r="S182" s="91"/>
      <c r="T182" s="91"/>
    </row>
    <row r="183" spans="1:20" ht="15">
      <c r="A183" s="81"/>
      <c r="B183" s="87"/>
      <c r="C183" s="81"/>
      <c r="D183" s="81"/>
      <c r="E183" s="81"/>
      <c r="F183" s="81"/>
      <c r="G183" s="81"/>
      <c r="H183" s="81"/>
      <c r="I183" s="81"/>
      <c r="J183" s="81"/>
      <c r="K183" s="81"/>
      <c r="L183" s="81"/>
      <c r="M183" s="81"/>
      <c r="N183" s="92"/>
      <c r="O183" s="81"/>
      <c r="R183" s="91"/>
      <c r="S183" s="91"/>
      <c r="T183" s="91"/>
    </row>
    <row r="184" spans="1:15" ht="15">
      <c r="A184" s="81"/>
      <c r="B184" s="93" t="s">
        <v>10</v>
      </c>
      <c r="C184" s="171" t="s">
        <v>4</v>
      </c>
      <c r="D184" s="171"/>
      <c r="E184" s="94"/>
      <c r="F184" s="95" t="s">
        <v>12</v>
      </c>
      <c r="G184" s="172" t="s">
        <v>45</v>
      </c>
      <c r="H184" s="172"/>
      <c r="I184" s="172"/>
      <c r="J184" s="172"/>
      <c r="K184" s="172"/>
      <c r="L184" s="172"/>
      <c r="M184" s="172"/>
      <c r="N184" s="172"/>
      <c r="O184" s="81"/>
    </row>
    <row r="185" spans="1:15" ht="15">
      <c r="A185" s="81"/>
      <c r="B185" s="96" t="s">
        <v>14</v>
      </c>
      <c r="C185" s="173" t="s">
        <v>127</v>
      </c>
      <c r="D185" s="173"/>
      <c r="E185" s="97"/>
      <c r="F185" s="98" t="s">
        <v>16</v>
      </c>
      <c r="G185" s="174" t="s">
        <v>115</v>
      </c>
      <c r="H185" s="174"/>
      <c r="I185" s="174"/>
      <c r="J185" s="174"/>
      <c r="K185" s="174"/>
      <c r="L185" s="174"/>
      <c r="M185" s="174"/>
      <c r="N185" s="174"/>
      <c r="O185" s="81"/>
    </row>
    <row r="186" spans="1:15" ht="15">
      <c r="A186" s="81"/>
      <c r="B186" s="96" t="s">
        <v>18</v>
      </c>
      <c r="C186" s="173" t="s">
        <v>108</v>
      </c>
      <c r="D186" s="173"/>
      <c r="E186" s="97"/>
      <c r="F186" s="98" t="s">
        <v>20</v>
      </c>
      <c r="G186" s="174" t="s">
        <v>117</v>
      </c>
      <c r="H186" s="174"/>
      <c r="I186" s="174"/>
      <c r="J186" s="174"/>
      <c r="K186" s="174"/>
      <c r="L186" s="174"/>
      <c r="M186" s="174"/>
      <c r="N186" s="174"/>
      <c r="O186" s="81"/>
    </row>
    <row r="187" spans="1:15" ht="15">
      <c r="A187" s="81"/>
      <c r="B187" s="175" t="s">
        <v>112</v>
      </c>
      <c r="C187" s="175"/>
      <c r="D187" s="175"/>
      <c r="E187" s="99"/>
      <c r="F187" s="176" t="s">
        <v>112</v>
      </c>
      <c r="G187" s="176"/>
      <c r="H187" s="176"/>
      <c r="I187" s="176"/>
      <c r="J187" s="176"/>
      <c r="K187" s="176"/>
      <c r="L187" s="176"/>
      <c r="M187" s="176"/>
      <c r="N187" s="176"/>
      <c r="O187" s="81"/>
    </row>
    <row r="188" spans="1:15" ht="15">
      <c r="A188" s="81"/>
      <c r="B188" s="100" t="s">
        <v>113</v>
      </c>
      <c r="C188" s="173" t="s">
        <v>127</v>
      </c>
      <c r="D188" s="173"/>
      <c r="E188" s="97"/>
      <c r="F188" s="101" t="s">
        <v>113</v>
      </c>
      <c r="G188" s="174" t="s">
        <v>115</v>
      </c>
      <c r="H188" s="174"/>
      <c r="I188" s="174"/>
      <c r="J188" s="174"/>
      <c r="K188" s="174"/>
      <c r="L188" s="174"/>
      <c r="M188" s="174"/>
      <c r="N188" s="174"/>
      <c r="O188" s="81"/>
    </row>
    <row r="189" spans="1:15" ht="15">
      <c r="A189" s="81"/>
      <c r="B189" s="102" t="s">
        <v>113</v>
      </c>
      <c r="C189" s="177" t="s">
        <v>108</v>
      </c>
      <c r="D189" s="177"/>
      <c r="E189" s="103"/>
      <c r="F189" s="104" t="s">
        <v>113</v>
      </c>
      <c r="G189" s="178" t="s">
        <v>117</v>
      </c>
      <c r="H189" s="178"/>
      <c r="I189" s="178"/>
      <c r="J189" s="178"/>
      <c r="K189" s="178"/>
      <c r="L189" s="178"/>
      <c r="M189" s="178"/>
      <c r="N189" s="178"/>
      <c r="O189" s="81"/>
    </row>
    <row r="190" spans="1:15" ht="15">
      <c r="A190" s="81"/>
      <c r="B190" s="87"/>
      <c r="C190" s="81"/>
      <c r="D190" s="81"/>
      <c r="E190" s="81"/>
      <c r="F190" s="81"/>
      <c r="G190" s="81"/>
      <c r="H190" s="81"/>
      <c r="I190" s="81"/>
      <c r="J190" s="81"/>
      <c r="K190" s="81"/>
      <c r="L190" s="81"/>
      <c r="M190" s="81"/>
      <c r="N190" s="92"/>
      <c r="O190" s="81"/>
    </row>
    <row r="191" spans="1:15" ht="15">
      <c r="A191" s="81"/>
      <c r="B191" s="105" t="s">
        <v>26</v>
      </c>
      <c r="C191" s="81"/>
      <c r="D191" s="81"/>
      <c r="E191" s="81"/>
      <c r="F191" s="106">
        <v>1</v>
      </c>
      <c r="G191" s="106">
        <v>2</v>
      </c>
      <c r="H191" s="106">
        <v>3</v>
      </c>
      <c r="I191" s="106">
        <v>4</v>
      </c>
      <c r="J191" s="106">
        <v>5</v>
      </c>
      <c r="K191" s="179" t="s">
        <v>27</v>
      </c>
      <c r="L191" s="179"/>
      <c r="M191" s="106" t="s">
        <v>28</v>
      </c>
      <c r="N191" s="106" t="s">
        <v>29</v>
      </c>
      <c r="O191" s="81"/>
    </row>
    <row r="192" spans="1:15" ht="15">
      <c r="A192" s="81"/>
      <c r="B192" s="107" t="s">
        <v>30</v>
      </c>
      <c r="C192" s="180" t="str">
        <f>IF(C185&gt;"",C185&amp;" - "&amp;G185,"")</f>
        <v>Jiaqi Luo - Kamilla Kadar</v>
      </c>
      <c r="D192" s="180"/>
      <c r="E192" s="109"/>
      <c r="F192" s="110">
        <v>4</v>
      </c>
      <c r="G192" s="110">
        <v>10</v>
      </c>
      <c r="H192" s="110">
        <v>7</v>
      </c>
      <c r="I192" s="110"/>
      <c r="J192" s="111"/>
      <c r="K192" s="112">
        <f>IF(ISBLANK(F192),"",COUNTIF(F192:J192,"&gt;=0"))</f>
        <v>3</v>
      </c>
      <c r="L192" s="113">
        <f>IF(ISBLANK(F192),"",IF(LEFT(F192)="-",1,0)+IF(LEFT(G192)="-",1,0)+IF(LEFT(H192)="-",1,0)+IF(LEFT(I192)="-",1,0)+IF(LEFT(J192)="-",1,0))</f>
        <v>0</v>
      </c>
      <c r="M192" s="114">
        <f aca="true" t="shared" si="7" ref="M192:N196">IF(K192=3,1,"")</f>
        <v>1</v>
      </c>
      <c r="N192" s="115">
        <f t="shared" si="7"/>
      </c>
      <c r="O192" s="81"/>
    </row>
    <row r="193" spans="1:15" ht="15">
      <c r="A193" s="81"/>
      <c r="B193" s="107" t="s">
        <v>31</v>
      </c>
      <c r="C193" s="180" t="str">
        <f>IF(C186&gt;"",C186&amp;" - "&amp;G186,"")</f>
        <v>Jiali Lu - Paola Estrada Noso</v>
      </c>
      <c r="D193" s="180"/>
      <c r="E193" s="109"/>
      <c r="F193" s="110">
        <v>9</v>
      </c>
      <c r="G193" s="110">
        <v>6</v>
      </c>
      <c r="H193" s="110">
        <v>7</v>
      </c>
      <c r="I193" s="110"/>
      <c r="J193" s="116"/>
      <c r="K193" s="117">
        <f>IF(ISBLANK(F193),"",COUNTIF(F193:J193,"&gt;=0"))</f>
        <v>3</v>
      </c>
      <c r="L193" s="118">
        <f>IF(ISBLANK(F193),"",IF(LEFT(F193)="-",1,0)+IF(LEFT(G193)="-",1,0)+IF(LEFT(H193)="-",1,0)+IF(LEFT(I193)="-",1,0)+IF(LEFT(J193)="-",1,0))</f>
        <v>0</v>
      </c>
      <c r="M193" s="119">
        <f t="shared" si="7"/>
        <v>1</v>
      </c>
      <c r="N193" s="120">
        <f t="shared" si="7"/>
      </c>
      <c r="O193" s="81"/>
    </row>
    <row r="194" spans="1:15" ht="15">
      <c r="A194" s="81"/>
      <c r="B194" s="121" t="s">
        <v>114</v>
      </c>
      <c r="C194" s="108" t="str">
        <f>IF(C188&gt;"",C188&amp;" / "&amp;C189,"")</f>
        <v>Jiaqi Luo / Jiali Lu</v>
      </c>
      <c r="D194" s="108" t="str">
        <f>IF(G188&gt;"",G188&amp;" / "&amp;G189,"")</f>
        <v>Kamilla Kadar / Paola Estrada Noso</v>
      </c>
      <c r="E194" s="122"/>
      <c r="F194" s="110">
        <v>8</v>
      </c>
      <c r="G194" s="110">
        <v>1</v>
      </c>
      <c r="H194" s="110">
        <v>5</v>
      </c>
      <c r="I194" s="110"/>
      <c r="J194" s="116"/>
      <c r="K194" s="117">
        <f>IF(ISBLANK(F194),"",COUNTIF(F194:J194,"&gt;=0"))</f>
        <v>3</v>
      </c>
      <c r="L194" s="118">
        <f>IF(ISBLANK(F194),"",IF(LEFT(F194)="-",1,0)+IF(LEFT(G194)="-",1,0)+IF(LEFT(H194)="-",1,0)+IF(LEFT(I194)="-",1,0)+IF(LEFT(J194)="-",1,0))</f>
        <v>0</v>
      </c>
      <c r="M194" s="119">
        <f t="shared" si="7"/>
        <v>1</v>
      </c>
      <c r="N194" s="120">
        <f t="shared" si="7"/>
      </c>
      <c r="O194" s="81"/>
    </row>
    <row r="195" spans="1:15" ht="15">
      <c r="A195" s="81"/>
      <c r="B195" s="107" t="s">
        <v>33</v>
      </c>
      <c r="C195" s="180" t="str">
        <f>IF(C185&gt;"",C185&amp;" - "&amp;G186,"")</f>
        <v>Jiaqi Luo - Paola Estrada Noso</v>
      </c>
      <c r="D195" s="180"/>
      <c r="E195" s="109"/>
      <c r="F195" s="110"/>
      <c r="G195" s="110"/>
      <c r="H195" s="110"/>
      <c r="I195" s="110"/>
      <c r="J195" s="116"/>
      <c r="K195" s="117">
        <f>IF(ISBLANK(F195),"",COUNTIF(F195:J195,"&gt;=0"))</f>
      </c>
      <c r="L195" s="118">
        <f>IF(ISBLANK(F195),"",IF(LEFT(F195)="-",1,0)+IF(LEFT(G195)="-",1,0)+IF(LEFT(H195)="-",1,0)+IF(LEFT(I195)="-",1,0)+IF(LEFT(J195)="-",1,0))</f>
      </c>
      <c r="M195" s="119">
        <f t="shared" si="7"/>
      </c>
      <c r="N195" s="120">
        <f t="shared" si="7"/>
      </c>
      <c r="O195" s="81"/>
    </row>
    <row r="196" spans="1:15" ht="15">
      <c r="A196" s="81"/>
      <c r="B196" s="107" t="s">
        <v>34</v>
      </c>
      <c r="C196" s="180" t="str">
        <f>IF(C186&gt;"",C186&amp;" - "&amp;G185,"")</f>
        <v>Jiali Lu - Kamilla Kadar</v>
      </c>
      <c r="D196" s="180"/>
      <c r="E196" s="109"/>
      <c r="F196" s="110"/>
      <c r="G196" s="110"/>
      <c r="H196" s="110"/>
      <c r="I196" s="110"/>
      <c r="J196" s="116"/>
      <c r="K196" s="123">
        <f>IF(ISBLANK(F196),"",COUNTIF(F196:J196,"&gt;=0"))</f>
      </c>
      <c r="L196" s="124">
        <f>IF(ISBLANK(F196),"",IF(LEFT(F196)="-",1,0)+IF(LEFT(G196)="-",1,0)+IF(LEFT(H196)="-",1,0)+IF(LEFT(I196)="-",1,0)+IF(LEFT(J196)="-",1,0))</f>
      </c>
      <c r="M196" s="125">
        <f t="shared" si="7"/>
      </c>
      <c r="N196" s="126">
        <f t="shared" si="7"/>
      </c>
      <c r="O196" s="81"/>
    </row>
    <row r="197" spans="1:15" ht="18.75">
      <c r="A197" s="81"/>
      <c r="B197" s="127"/>
      <c r="C197" s="128"/>
      <c r="D197" s="128"/>
      <c r="E197" s="128"/>
      <c r="F197" s="129"/>
      <c r="G197" s="129"/>
      <c r="H197" s="130"/>
      <c r="I197" s="181" t="s">
        <v>35</v>
      </c>
      <c r="J197" s="181"/>
      <c r="K197" s="131">
        <f>COUNTIF(K192:K196,"=3")</f>
        <v>3</v>
      </c>
      <c r="L197" s="132">
        <f>COUNTIF(L192:L196,"=3")</f>
        <v>0</v>
      </c>
      <c r="M197" s="133">
        <f>SUM(M192:M196)</f>
        <v>3</v>
      </c>
      <c r="N197" s="134">
        <f>SUM(N192:N196)</f>
        <v>0</v>
      </c>
      <c r="O197" s="81"/>
    </row>
    <row r="198" spans="1:15" ht="15">
      <c r="A198" s="81"/>
      <c r="B198" s="135" t="s">
        <v>36</v>
      </c>
      <c r="C198" s="128"/>
      <c r="D198" s="128"/>
      <c r="E198" s="128"/>
      <c r="F198" s="128"/>
      <c r="G198" s="128"/>
      <c r="H198" s="128"/>
      <c r="I198" s="128"/>
      <c r="J198" s="128"/>
      <c r="K198" s="81"/>
      <c r="L198" s="81"/>
      <c r="M198" s="81"/>
      <c r="N198" s="92"/>
      <c r="O198" s="81"/>
    </row>
    <row r="199" spans="1:15" ht="15">
      <c r="A199" s="81"/>
      <c r="B199" s="136" t="s">
        <v>37</v>
      </c>
      <c r="C199" s="137"/>
      <c r="D199" s="138" t="s">
        <v>38</v>
      </c>
      <c r="E199" s="137"/>
      <c r="F199" s="138" t="s">
        <v>39</v>
      </c>
      <c r="G199" s="138"/>
      <c r="H199" s="139"/>
      <c r="I199" s="81"/>
      <c r="J199" s="182" t="s">
        <v>40</v>
      </c>
      <c r="K199" s="182"/>
      <c r="L199" s="182"/>
      <c r="M199" s="182"/>
      <c r="N199" s="182"/>
      <c r="O199" s="81"/>
    </row>
    <row r="200" spans="1:15" ht="21">
      <c r="A200" s="81"/>
      <c r="B200" s="183"/>
      <c r="C200" s="183"/>
      <c r="D200" s="183"/>
      <c r="E200" s="140"/>
      <c r="F200" s="184"/>
      <c r="G200" s="184"/>
      <c r="H200" s="184"/>
      <c r="I200" s="184"/>
      <c r="J200" s="185" t="str">
        <f>IF(M197=3,C184,IF(N197=3,G184,""))</f>
        <v>OPT-86</v>
      </c>
      <c r="K200" s="185"/>
      <c r="L200" s="185"/>
      <c r="M200" s="185"/>
      <c r="N200" s="185"/>
      <c r="O200" s="81"/>
    </row>
    <row r="201" spans="1:15" ht="6" customHeight="1">
      <c r="A201" s="81"/>
      <c r="B201" s="141"/>
      <c r="C201" s="142"/>
      <c r="D201" s="142"/>
      <c r="E201" s="142"/>
      <c r="F201" s="142"/>
      <c r="G201" s="142"/>
      <c r="H201" s="142"/>
      <c r="I201" s="142"/>
      <c r="J201" s="142"/>
      <c r="K201" s="142"/>
      <c r="L201" s="142"/>
      <c r="M201" s="142"/>
      <c r="N201" s="143"/>
      <c r="O201" s="81"/>
    </row>
    <row r="202" ht="8.25" customHeight="1"/>
    <row r="204" spans="1:15" ht="15">
      <c r="A204" s="81"/>
      <c r="B204" s="82"/>
      <c r="C204" s="83"/>
      <c r="D204" s="83"/>
      <c r="E204" s="83"/>
      <c r="F204" s="84"/>
      <c r="G204" s="85" t="s">
        <v>0</v>
      </c>
      <c r="H204" s="86"/>
      <c r="I204" s="170" t="s">
        <v>1</v>
      </c>
      <c r="J204" s="170"/>
      <c r="K204" s="170"/>
      <c r="L204" s="170"/>
      <c r="M204" s="170"/>
      <c r="N204" s="170"/>
      <c r="O204" s="81"/>
    </row>
    <row r="205" spans="1:15" ht="15">
      <c r="A205" s="81"/>
      <c r="B205" s="87"/>
      <c r="C205" s="11" t="s">
        <v>2</v>
      </c>
      <c r="D205" s="11"/>
      <c r="E205" s="81"/>
      <c r="F205" s="88"/>
      <c r="G205" s="85" t="s">
        <v>3</v>
      </c>
      <c r="H205" s="89"/>
      <c r="I205" s="170" t="s">
        <v>4</v>
      </c>
      <c r="J205" s="170"/>
      <c r="K205" s="170"/>
      <c r="L205" s="170"/>
      <c r="M205" s="170"/>
      <c r="N205" s="170"/>
      <c r="O205" s="81"/>
    </row>
    <row r="206" spans="1:15" ht="15.75">
      <c r="A206" s="81"/>
      <c r="B206" s="87"/>
      <c r="C206" s="90" t="s">
        <v>104</v>
      </c>
      <c r="D206" s="90"/>
      <c r="E206" s="81"/>
      <c r="F206" s="88"/>
      <c r="G206" s="85" t="s">
        <v>5</v>
      </c>
      <c r="H206" s="89"/>
      <c r="I206" s="170" t="s">
        <v>124</v>
      </c>
      <c r="J206" s="170"/>
      <c r="K206" s="170"/>
      <c r="L206" s="170"/>
      <c r="M206" s="170"/>
      <c r="N206" s="170"/>
      <c r="O206" s="81"/>
    </row>
    <row r="207" spans="1:20" ht="15.75">
      <c r="A207" s="81"/>
      <c r="B207" s="87"/>
      <c r="C207" s="81" t="s">
        <v>106</v>
      </c>
      <c r="D207" s="90"/>
      <c r="E207" s="81"/>
      <c r="F207" s="88"/>
      <c r="G207" s="85" t="s">
        <v>107</v>
      </c>
      <c r="H207" s="89"/>
      <c r="I207" s="170">
        <v>45367</v>
      </c>
      <c r="J207" s="170"/>
      <c r="K207" s="170"/>
      <c r="L207" s="170"/>
      <c r="M207" s="170"/>
      <c r="N207" s="170"/>
      <c r="O207" s="81"/>
      <c r="R207" s="91"/>
      <c r="S207" s="91"/>
      <c r="T207" s="91"/>
    </row>
    <row r="208" spans="1:20" ht="15">
      <c r="A208" s="81"/>
      <c r="B208" s="87"/>
      <c r="C208" s="81"/>
      <c r="D208" s="81"/>
      <c r="E208" s="81"/>
      <c r="F208" s="81"/>
      <c r="G208" s="81"/>
      <c r="H208" s="81"/>
      <c r="I208" s="81"/>
      <c r="J208" s="81"/>
      <c r="K208" s="81"/>
      <c r="L208" s="81"/>
      <c r="M208" s="81"/>
      <c r="N208" s="92"/>
      <c r="O208" s="81"/>
      <c r="R208" s="91"/>
      <c r="S208" s="91"/>
      <c r="T208" s="91"/>
    </row>
    <row r="209" spans="1:15" ht="15">
      <c r="A209" s="81"/>
      <c r="B209" s="93" t="s">
        <v>10</v>
      </c>
      <c r="C209" s="171" t="s">
        <v>119</v>
      </c>
      <c r="D209" s="171"/>
      <c r="E209" s="94"/>
      <c r="F209" s="95" t="s">
        <v>12</v>
      </c>
      <c r="G209" s="172" t="s">
        <v>128</v>
      </c>
      <c r="H209" s="172"/>
      <c r="I209" s="172"/>
      <c r="J209" s="172"/>
      <c r="K209" s="172"/>
      <c r="L209" s="172"/>
      <c r="M209" s="172"/>
      <c r="N209" s="172"/>
      <c r="O209" s="81"/>
    </row>
    <row r="210" spans="1:15" ht="15">
      <c r="A210" s="81"/>
      <c r="B210" s="96" t="s">
        <v>14</v>
      </c>
      <c r="C210" s="173" t="s">
        <v>120</v>
      </c>
      <c r="D210" s="173"/>
      <c r="E210" s="97"/>
      <c r="F210" s="98" t="s">
        <v>16</v>
      </c>
      <c r="G210" s="174" t="s">
        <v>118</v>
      </c>
      <c r="H210" s="174"/>
      <c r="I210" s="174"/>
      <c r="J210" s="174"/>
      <c r="K210" s="174"/>
      <c r="L210" s="174"/>
      <c r="M210" s="174"/>
      <c r="N210" s="174"/>
      <c r="O210" s="81"/>
    </row>
    <row r="211" spans="1:15" ht="15">
      <c r="A211" s="81"/>
      <c r="B211" s="96" t="s">
        <v>18</v>
      </c>
      <c r="C211" s="173" t="s">
        <v>121</v>
      </c>
      <c r="D211" s="173"/>
      <c r="E211" s="97"/>
      <c r="F211" s="98" t="s">
        <v>20</v>
      </c>
      <c r="G211" s="174" t="s">
        <v>116</v>
      </c>
      <c r="H211" s="174"/>
      <c r="I211" s="174"/>
      <c r="J211" s="174"/>
      <c r="K211" s="174"/>
      <c r="L211" s="174"/>
      <c r="M211" s="174"/>
      <c r="N211" s="174"/>
      <c r="O211" s="81"/>
    </row>
    <row r="212" spans="1:15" ht="15">
      <c r="A212" s="81"/>
      <c r="B212" s="175" t="s">
        <v>112</v>
      </c>
      <c r="C212" s="175"/>
      <c r="D212" s="175"/>
      <c r="E212" s="99"/>
      <c r="F212" s="176" t="s">
        <v>112</v>
      </c>
      <c r="G212" s="176"/>
      <c r="H212" s="176"/>
      <c r="I212" s="176"/>
      <c r="J212" s="176"/>
      <c r="K212" s="176"/>
      <c r="L212" s="176"/>
      <c r="M212" s="176"/>
      <c r="N212" s="176"/>
      <c r="O212" s="81"/>
    </row>
    <row r="213" spans="1:15" ht="15">
      <c r="A213" s="81"/>
      <c r="B213" s="100" t="s">
        <v>113</v>
      </c>
      <c r="C213" s="173" t="s">
        <v>120</v>
      </c>
      <c r="D213" s="173"/>
      <c r="E213" s="97"/>
      <c r="F213" s="101" t="s">
        <v>113</v>
      </c>
      <c r="G213" s="174" t="s">
        <v>118</v>
      </c>
      <c r="H213" s="174"/>
      <c r="I213" s="174"/>
      <c r="J213" s="174"/>
      <c r="K213" s="174"/>
      <c r="L213" s="174"/>
      <c r="M213" s="174"/>
      <c r="N213" s="174"/>
      <c r="O213" s="81"/>
    </row>
    <row r="214" spans="1:15" ht="15">
      <c r="A214" s="81"/>
      <c r="B214" s="102" t="s">
        <v>113</v>
      </c>
      <c r="C214" s="177" t="s">
        <v>121</v>
      </c>
      <c r="D214" s="177"/>
      <c r="E214" s="103"/>
      <c r="F214" s="104" t="s">
        <v>113</v>
      </c>
      <c r="G214" s="178" t="s">
        <v>116</v>
      </c>
      <c r="H214" s="178"/>
      <c r="I214" s="178"/>
      <c r="J214" s="178"/>
      <c r="K214" s="178"/>
      <c r="L214" s="178"/>
      <c r="M214" s="178"/>
      <c r="N214" s="178"/>
      <c r="O214" s="81"/>
    </row>
    <row r="215" spans="1:15" ht="15">
      <c r="A215" s="81"/>
      <c r="B215" s="87"/>
      <c r="C215" s="81"/>
      <c r="D215" s="81"/>
      <c r="E215" s="81"/>
      <c r="F215" s="81"/>
      <c r="G215" s="81"/>
      <c r="H215" s="81"/>
      <c r="I215" s="81"/>
      <c r="J215" s="81"/>
      <c r="K215" s="81"/>
      <c r="L215" s="81"/>
      <c r="M215" s="81"/>
      <c r="N215" s="92"/>
      <c r="O215" s="81"/>
    </row>
    <row r="216" spans="1:15" ht="15">
      <c r="A216" s="81"/>
      <c r="B216" s="105" t="s">
        <v>26</v>
      </c>
      <c r="C216" s="81"/>
      <c r="D216" s="81"/>
      <c r="E216" s="81"/>
      <c r="F216" s="106">
        <v>1</v>
      </c>
      <c r="G216" s="106">
        <v>2</v>
      </c>
      <c r="H216" s="106">
        <v>3</v>
      </c>
      <c r="I216" s="106">
        <v>4</v>
      </c>
      <c r="J216" s="106">
        <v>5</v>
      </c>
      <c r="K216" s="179" t="s">
        <v>27</v>
      </c>
      <c r="L216" s="179"/>
      <c r="M216" s="106" t="s">
        <v>28</v>
      </c>
      <c r="N216" s="106" t="s">
        <v>29</v>
      </c>
      <c r="O216" s="81"/>
    </row>
    <row r="217" spans="1:15" ht="15">
      <c r="A217" s="81"/>
      <c r="B217" s="107" t="s">
        <v>30</v>
      </c>
      <c r="C217" s="180" t="str">
        <f>IF(C210&gt;"",C210&amp;" - "&amp;G210,"")</f>
        <v>Sanni Turi - Viola Saarto</v>
      </c>
      <c r="D217" s="180"/>
      <c r="E217" s="109"/>
      <c r="F217" s="110">
        <v>5</v>
      </c>
      <c r="G217" s="110">
        <v>5</v>
      </c>
      <c r="H217" s="110">
        <v>-1</v>
      </c>
      <c r="I217" s="110">
        <v>-2</v>
      </c>
      <c r="J217" s="111">
        <v>6</v>
      </c>
      <c r="K217" s="112">
        <f>IF(ISBLANK(F217),"",COUNTIF(F217:J217,"&gt;=0"))</f>
        <v>3</v>
      </c>
      <c r="L217" s="113">
        <f>IF(ISBLANK(F217),"",IF(LEFT(F217)="-",1,0)+IF(LEFT(G217)="-",1,0)+IF(LEFT(H217)="-",1,0)+IF(LEFT(I217)="-",1,0)+IF(LEFT(J217)="-",1,0))</f>
        <v>2</v>
      </c>
      <c r="M217" s="114">
        <f aca="true" t="shared" si="8" ref="M217:N221">IF(K217=3,1,"")</f>
        <v>1</v>
      </c>
      <c r="N217" s="115">
        <f t="shared" si="8"/>
      </c>
      <c r="O217" s="81"/>
    </row>
    <row r="218" spans="1:15" ht="15">
      <c r="A218" s="81"/>
      <c r="B218" s="107" t="s">
        <v>31</v>
      </c>
      <c r="C218" s="180" t="str">
        <f>IF(C211&gt;"",C211&amp;" - "&amp;G211,"")</f>
        <v>Emily Turi - Sohvi Vuorinen</v>
      </c>
      <c r="D218" s="180"/>
      <c r="E218" s="109"/>
      <c r="F218" s="110">
        <v>9</v>
      </c>
      <c r="G218" s="110">
        <v>-6</v>
      </c>
      <c r="H218" s="110">
        <v>-9</v>
      </c>
      <c r="I218" s="110">
        <v>6</v>
      </c>
      <c r="J218" s="116">
        <v>-7</v>
      </c>
      <c r="K218" s="117">
        <f>IF(ISBLANK(F218),"",COUNTIF(F218:J218,"&gt;=0"))</f>
        <v>2</v>
      </c>
      <c r="L218" s="118">
        <f>IF(ISBLANK(F218),"",IF(LEFT(F218)="-",1,0)+IF(LEFT(G218)="-",1,0)+IF(LEFT(H218)="-",1,0)+IF(LEFT(I218)="-",1,0)+IF(LEFT(J218)="-",1,0))</f>
        <v>3</v>
      </c>
      <c r="M218" s="119">
        <f t="shared" si="8"/>
      </c>
      <c r="N218" s="120">
        <f t="shared" si="8"/>
        <v>1</v>
      </c>
      <c r="O218" s="81"/>
    </row>
    <row r="219" spans="1:15" ht="15">
      <c r="A219" s="81"/>
      <c r="B219" s="121" t="s">
        <v>114</v>
      </c>
      <c r="C219" s="108" t="str">
        <f>IF(C213&gt;"",C213&amp;" / "&amp;C214,"")</f>
        <v>Sanni Turi / Emily Turi</v>
      </c>
      <c r="D219" s="108" t="str">
        <f>IF(G213&gt;"",G213&amp;" / "&amp;G214,"")</f>
        <v>Viola Saarto / Sohvi Vuorinen</v>
      </c>
      <c r="E219" s="122"/>
      <c r="F219" s="110">
        <v>6</v>
      </c>
      <c r="G219" s="110">
        <v>7</v>
      </c>
      <c r="H219" s="110">
        <v>8</v>
      </c>
      <c r="I219" s="110"/>
      <c r="J219" s="116"/>
      <c r="K219" s="117">
        <f>IF(ISBLANK(F219),"",COUNTIF(F219:J219,"&gt;=0"))</f>
        <v>3</v>
      </c>
      <c r="L219" s="118">
        <f>IF(ISBLANK(F219),"",IF(LEFT(F219)="-",1,0)+IF(LEFT(G219)="-",1,0)+IF(LEFT(H219)="-",1,0)+IF(LEFT(I219)="-",1,0)+IF(LEFT(J219)="-",1,0))</f>
        <v>0</v>
      </c>
      <c r="M219" s="119">
        <f t="shared" si="8"/>
        <v>1</v>
      </c>
      <c r="N219" s="120">
        <f t="shared" si="8"/>
      </c>
      <c r="O219" s="81"/>
    </row>
    <row r="220" spans="1:15" ht="15">
      <c r="A220" s="81"/>
      <c r="B220" s="107" t="s">
        <v>33</v>
      </c>
      <c r="C220" s="180" t="str">
        <f>IF(C210&gt;"",C210&amp;" - "&amp;G211,"")</f>
        <v>Sanni Turi - Sohvi Vuorinen</v>
      </c>
      <c r="D220" s="180"/>
      <c r="E220" s="109"/>
      <c r="F220" s="110">
        <v>7</v>
      </c>
      <c r="G220" s="110">
        <v>7</v>
      </c>
      <c r="H220" s="110">
        <v>5</v>
      </c>
      <c r="I220" s="110"/>
      <c r="J220" s="116"/>
      <c r="K220" s="117">
        <f>IF(ISBLANK(F220),"",COUNTIF(F220:J220,"&gt;=0"))</f>
        <v>3</v>
      </c>
      <c r="L220" s="118">
        <f>IF(ISBLANK(F220),"",IF(LEFT(F220)="-",1,0)+IF(LEFT(G220)="-",1,0)+IF(LEFT(H220)="-",1,0)+IF(LEFT(I220)="-",1,0)+IF(LEFT(J220)="-",1,0))</f>
        <v>0</v>
      </c>
      <c r="M220" s="119">
        <f t="shared" si="8"/>
        <v>1</v>
      </c>
      <c r="N220" s="120">
        <f t="shared" si="8"/>
      </c>
      <c r="O220" s="81"/>
    </row>
    <row r="221" spans="1:15" ht="15">
      <c r="A221" s="81"/>
      <c r="B221" s="107" t="s">
        <v>34</v>
      </c>
      <c r="C221" s="180" t="str">
        <f>IF(C211&gt;"",C211&amp;" - "&amp;G210,"")</f>
        <v>Emily Turi - Viola Saarto</v>
      </c>
      <c r="D221" s="180"/>
      <c r="E221" s="109"/>
      <c r="F221" s="110"/>
      <c r="G221" s="110"/>
      <c r="H221" s="110"/>
      <c r="I221" s="110"/>
      <c r="J221" s="116"/>
      <c r="K221" s="123">
        <f>IF(ISBLANK(F221),"",COUNTIF(F221:J221,"&gt;=0"))</f>
      </c>
      <c r="L221" s="124">
        <f>IF(ISBLANK(F221),"",IF(LEFT(F221)="-",1,0)+IF(LEFT(G221)="-",1,0)+IF(LEFT(H221)="-",1,0)+IF(LEFT(I221)="-",1,0)+IF(LEFT(J221)="-",1,0))</f>
      </c>
      <c r="M221" s="125">
        <f t="shared" si="8"/>
      </c>
      <c r="N221" s="126">
        <f t="shared" si="8"/>
      </c>
      <c r="O221" s="81"/>
    </row>
    <row r="222" spans="1:15" ht="18.75">
      <c r="A222" s="81"/>
      <c r="B222" s="127"/>
      <c r="C222" s="128"/>
      <c r="D222" s="128"/>
      <c r="E222" s="128"/>
      <c r="F222" s="129"/>
      <c r="G222" s="129"/>
      <c r="H222" s="130"/>
      <c r="I222" s="181" t="s">
        <v>35</v>
      </c>
      <c r="J222" s="181"/>
      <c r="K222" s="131">
        <f>COUNTIF(K217:K221,"=3")</f>
        <v>3</v>
      </c>
      <c r="L222" s="132">
        <f>COUNTIF(L217:L221,"=3")</f>
        <v>1</v>
      </c>
      <c r="M222" s="133">
        <f>SUM(M217:M221)</f>
        <v>3</v>
      </c>
      <c r="N222" s="134">
        <f>SUM(N217:N221)</f>
        <v>1</v>
      </c>
      <c r="O222" s="81"/>
    </row>
    <row r="223" spans="1:15" ht="15">
      <c r="A223" s="81"/>
      <c r="B223" s="135" t="s">
        <v>36</v>
      </c>
      <c r="C223" s="128"/>
      <c r="D223" s="128"/>
      <c r="E223" s="128"/>
      <c r="F223" s="128"/>
      <c r="G223" s="128"/>
      <c r="H223" s="128"/>
      <c r="I223" s="128"/>
      <c r="J223" s="128"/>
      <c r="K223" s="81"/>
      <c r="L223" s="81"/>
      <c r="M223" s="81"/>
      <c r="N223" s="92"/>
      <c r="O223" s="81"/>
    </row>
    <row r="224" spans="1:15" ht="15">
      <c r="A224" s="81"/>
      <c r="B224" s="136" t="s">
        <v>37</v>
      </c>
      <c r="C224" s="137"/>
      <c r="D224" s="138" t="s">
        <v>38</v>
      </c>
      <c r="E224" s="137"/>
      <c r="F224" s="138" t="s">
        <v>39</v>
      </c>
      <c r="G224" s="138"/>
      <c r="H224" s="139"/>
      <c r="I224" s="81"/>
      <c r="J224" s="182" t="s">
        <v>40</v>
      </c>
      <c r="K224" s="182"/>
      <c r="L224" s="182"/>
      <c r="M224" s="182"/>
      <c r="N224" s="182"/>
      <c r="O224" s="81"/>
    </row>
    <row r="225" spans="1:15" ht="21">
      <c r="A225" s="81"/>
      <c r="B225" s="183"/>
      <c r="C225" s="183"/>
      <c r="D225" s="183"/>
      <c r="E225" s="140"/>
      <c r="F225" s="184"/>
      <c r="G225" s="184"/>
      <c r="H225" s="184"/>
      <c r="I225" s="184"/>
      <c r="J225" s="185" t="str">
        <f>IF(M222=3,C209,IF(N222=3,G209,""))</f>
        <v>KoKu</v>
      </c>
      <c r="K225" s="185"/>
      <c r="L225" s="185"/>
      <c r="M225" s="185"/>
      <c r="N225" s="185"/>
      <c r="O225" s="81"/>
    </row>
    <row r="226" spans="1:15" ht="6" customHeight="1">
      <c r="A226" s="81"/>
      <c r="B226" s="141"/>
      <c r="C226" s="142"/>
      <c r="D226" s="142"/>
      <c r="E226" s="142"/>
      <c r="F226" s="142"/>
      <c r="G226" s="142"/>
      <c r="H226" s="142"/>
      <c r="I226" s="142"/>
      <c r="J226" s="142"/>
      <c r="K226" s="142"/>
      <c r="L226" s="142"/>
      <c r="M226" s="142"/>
      <c r="N226" s="143"/>
      <c r="O226" s="81"/>
    </row>
    <row r="227" ht="8.25" customHeight="1"/>
  </sheetData>
  <sheetProtection selectLockedCells="1" selectUnlockedCells="1"/>
  <mergeCells count="234">
    <mergeCell ref="C218:D218"/>
    <mergeCell ref="C220:D220"/>
    <mergeCell ref="C221:D221"/>
    <mergeCell ref="I222:J222"/>
    <mergeCell ref="J224:N224"/>
    <mergeCell ref="B225:D225"/>
    <mergeCell ref="F225:I225"/>
    <mergeCell ref="J225:N225"/>
    <mergeCell ref="C213:D213"/>
    <mergeCell ref="G213:N213"/>
    <mergeCell ref="C214:D214"/>
    <mergeCell ref="G214:N214"/>
    <mergeCell ref="K216:L216"/>
    <mergeCell ref="C217:D217"/>
    <mergeCell ref="C210:D210"/>
    <mergeCell ref="G210:N210"/>
    <mergeCell ref="C211:D211"/>
    <mergeCell ref="G211:N211"/>
    <mergeCell ref="B212:D212"/>
    <mergeCell ref="F212:N212"/>
    <mergeCell ref="I204:N204"/>
    <mergeCell ref="I205:N205"/>
    <mergeCell ref="I206:N206"/>
    <mergeCell ref="I207:N207"/>
    <mergeCell ref="C209:D209"/>
    <mergeCell ref="G209:N209"/>
    <mergeCell ref="C193:D193"/>
    <mergeCell ref="C195:D195"/>
    <mergeCell ref="C196:D196"/>
    <mergeCell ref="I197:J197"/>
    <mergeCell ref="J199:N199"/>
    <mergeCell ref="B200:D200"/>
    <mergeCell ref="F200:I200"/>
    <mergeCell ref="J200:N200"/>
    <mergeCell ref="C188:D188"/>
    <mergeCell ref="G188:N188"/>
    <mergeCell ref="C189:D189"/>
    <mergeCell ref="G189:N189"/>
    <mergeCell ref="K191:L191"/>
    <mergeCell ref="C192:D192"/>
    <mergeCell ref="C185:D185"/>
    <mergeCell ref="G185:N185"/>
    <mergeCell ref="C186:D186"/>
    <mergeCell ref="G186:N186"/>
    <mergeCell ref="B187:D187"/>
    <mergeCell ref="F187:N187"/>
    <mergeCell ref="I179:N179"/>
    <mergeCell ref="I180:N180"/>
    <mergeCell ref="I181:N181"/>
    <mergeCell ref="I182:N182"/>
    <mergeCell ref="C184:D184"/>
    <mergeCell ref="G184:N184"/>
    <mergeCell ref="C168:D168"/>
    <mergeCell ref="C170:D170"/>
    <mergeCell ref="C171:D171"/>
    <mergeCell ref="I172:J172"/>
    <mergeCell ref="J174:N174"/>
    <mergeCell ref="B175:D175"/>
    <mergeCell ref="F175:I175"/>
    <mergeCell ref="J175:N175"/>
    <mergeCell ref="C163:D163"/>
    <mergeCell ref="G163:N163"/>
    <mergeCell ref="C164:D164"/>
    <mergeCell ref="G164:N164"/>
    <mergeCell ref="K166:L166"/>
    <mergeCell ref="C167:D167"/>
    <mergeCell ref="C160:D160"/>
    <mergeCell ref="G160:N160"/>
    <mergeCell ref="C161:D161"/>
    <mergeCell ref="G161:N161"/>
    <mergeCell ref="B162:D162"/>
    <mergeCell ref="F162:N162"/>
    <mergeCell ref="I154:N154"/>
    <mergeCell ref="I155:N155"/>
    <mergeCell ref="I156:N156"/>
    <mergeCell ref="I157:N157"/>
    <mergeCell ref="C159:D159"/>
    <mergeCell ref="G159:N159"/>
    <mergeCell ref="C143:D143"/>
    <mergeCell ref="C145:D145"/>
    <mergeCell ref="C146:D146"/>
    <mergeCell ref="I147:J147"/>
    <mergeCell ref="J149:N149"/>
    <mergeCell ref="B150:D150"/>
    <mergeCell ref="F150:I150"/>
    <mergeCell ref="J150:N150"/>
    <mergeCell ref="C138:D138"/>
    <mergeCell ref="G138:N138"/>
    <mergeCell ref="C139:D139"/>
    <mergeCell ref="G139:N139"/>
    <mergeCell ref="K141:L141"/>
    <mergeCell ref="C142:D142"/>
    <mergeCell ref="C135:D135"/>
    <mergeCell ref="G135:N135"/>
    <mergeCell ref="C136:D136"/>
    <mergeCell ref="G136:N136"/>
    <mergeCell ref="B137:D137"/>
    <mergeCell ref="F137:N137"/>
    <mergeCell ref="I129:N129"/>
    <mergeCell ref="I130:N130"/>
    <mergeCell ref="I131:N131"/>
    <mergeCell ref="I132:N132"/>
    <mergeCell ref="C134:D134"/>
    <mergeCell ref="G134:N134"/>
    <mergeCell ref="C118:D118"/>
    <mergeCell ref="C120:D120"/>
    <mergeCell ref="C121:D121"/>
    <mergeCell ref="I122:J122"/>
    <mergeCell ref="J124:N124"/>
    <mergeCell ref="B125:D125"/>
    <mergeCell ref="F125:I125"/>
    <mergeCell ref="J125:N125"/>
    <mergeCell ref="C113:D113"/>
    <mergeCell ref="G113:N113"/>
    <mergeCell ref="C114:D114"/>
    <mergeCell ref="G114:N114"/>
    <mergeCell ref="K116:L116"/>
    <mergeCell ref="C117:D117"/>
    <mergeCell ref="C110:D110"/>
    <mergeCell ref="G110:N110"/>
    <mergeCell ref="C111:D111"/>
    <mergeCell ref="G111:N111"/>
    <mergeCell ref="B112:D112"/>
    <mergeCell ref="F112:N112"/>
    <mergeCell ref="I104:N104"/>
    <mergeCell ref="I105:N105"/>
    <mergeCell ref="I106:N106"/>
    <mergeCell ref="I107:N107"/>
    <mergeCell ref="C109:D109"/>
    <mergeCell ref="G109:N109"/>
    <mergeCell ref="C93:D93"/>
    <mergeCell ref="C95:D95"/>
    <mergeCell ref="C96:D96"/>
    <mergeCell ref="I97:J97"/>
    <mergeCell ref="J99:N99"/>
    <mergeCell ref="B100:D100"/>
    <mergeCell ref="F100:I100"/>
    <mergeCell ref="J100:N100"/>
    <mergeCell ref="C88:D88"/>
    <mergeCell ref="G88:N88"/>
    <mergeCell ref="C89:D89"/>
    <mergeCell ref="G89:N89"/>
    <mergeCell ref="K91:L91"/>
    <mergeCell ref="C92:D92"/>
    <mergeCell ref="C85:D85"/>
    <mergeCell ref="G85:N85"/>
    <mergeCell ref="C86:D86"/>
    <mergeCell ref="G86:N86"/>
    <mergeCell ref="B87:D87"/>
    <mergeCell ref="F87:N87"/>
    <mergeCell ref="I79:N79"/>
    <mergeCell ref="I80:N80"/>
    <mergeCell ref="I81:N81"/>
    <mergeCell ref="I82:N82"/>
    <mergeCell ref="C84:D84"/>
    <mergeCell ref="G84:N84"/>
    <mergeCell ref="C68:D68"/>
    <mergeCell ref="C70:D70"/>
    <mergeCell ref="C71:D71"/>
    <mergeCell ref="I72:J72"/>
    <mergeCell ref="J74:N74"/>
    <mergeCell ref="B75:D75"/>
    <mergeCell ref="F75:I75"/>
    <mergeCell ref="J75:N75"/>
    <mergeCell ref="C63:D63"/>
    <mergeCell ref="G63:N63"/>
    <mergeCell ref="C64:D64"/>
    <mergeCell ref="G64:N64"/>
    <mergeCell ref="K66:L66"/>
    <mergeCell ref="C67:D67"/>
    <mergeCell ref="C60:D60"/>
    <mergeCell ref="G60:N60"/>
    <mergeCell ref="C61:D61"/>
    <mergeCell ref="G61:N61"/>
    <mergeCell ref="B62:D62"/>
    <mergeCell ref="F62:N62"/>
    <mergeCell ref="I54:N54"/>
    <mergeCell ref="I55:N55"/>
    <mergeCell ref="I56:N56"/>
    <mergeCell ref="I57:N57"/>
    <mergeCell ref="C59:D59"/>
    <mergeCell ref="G59:N59"/>
    <mergeCell ref="C43:D43"/>
    <mergeCell ref="C45:D45"/>
    <mergeCell ref="C46:D46"/>
    <mergeCell ref="I47:J47"/>
    <mergeCell ref="J49:N49"/>
    <mergeCell ref="B50:D50"/>
    <mergeCell ref="F50:I50"/>
    <mergeCell ref="J50:N50"/>
    <mergeCell ref="C38:D38"/>
    <mergeCell ref="G38:N38"/>
    <mergeCell ref="C39:D39"/>
    <mergeCell ref="G39:N39"/>
    <mergeCell ref="K41:L41"/>
    <mergeCell ref="C42:D42"/>
    <mergeCell ref="C35:D35"/>
    <mergeCell ref="G35:N35"/>
    <mergeCell ref="C36:D36"/>
    <mergeCell ref="G36:N36"/>
    <mergeCell ref="B37:D37"/>
    <mergeCell ref="F37:N37"/>
    <mergeCell ref="I29:N29"/>
    <mergeCell ref="I30:N30"/>
    <mergeCell ref="I31:N31"/>
    <mergeCell ref="I32:N32"/>
    <mergeCell ref="C34:D34"/>
    <mergeCell ref="G34:N34"/>
    <mergeCell ref="C16:D16"/>
    <mergeCell ref="C18:D18"/>
    <mergeCell ref="C19:D19"/>
    <mergeCell ref="I20:J20"/>
    <mergeCell ref="J22:N22"/>
    <mergeCell ref="B23:D23"/>
    <mergeCell ref="F23:I23"/>
    <mergeCell ref="J23:N23"/>
    <mergeCell ref="C11:D11"/>
    <mergeCell ref="G11:N11"/>
    <mergeCell ref="C12:D12"/>
    <mergeCell ref="G12:N12"/>
    <mergeCell ref="K14:L14"/>
    <mergeCell ref="C15:D15"/>
    <mergeCell ref="C8:D8"/>
    <mergeCell ref="G8:N8"/>
    <mergeCell ref="C9:D9"/>
    <mergeCell ref="G9:N9"/>
    <mergeCell ref="B10:D10"/>
    <mergeCell ref="F10:N10"/>
    <mergeCell ref="I2:N2"/>
    <mergeCell ref="I3:N3"/>
    <mergeCell ref="I4:N4"/>
    <mergeCell ref="I5:N5"/>
    <mergeCell ref="C7:D7"/>
    <mergeCell ref="G7:N7"/>
  </mergeCells>
  <printOptions/>
  <pageMargins left="0.26180555555555557" right="0.16805555555555557" top="1.0527777777777778" bottom="1.0527777777777778" header="0.7875" footer="0.7875"/>
  <pageSetup horizontalDpi="300" verticalDpi="300" orientation="landscape" paperSize="9"/>
  <headerFooter alignWithMargins="0">
    <oddHeader>&amp;C&amp;"Times New Roman,Normaali"&amp;12&amp;A</oddHeader>
    <oddFooter>&amp;C&amp;"Times New Roman,Normaali"&amp;12Sivu 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J2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140625" style="56" customWidth="1"/>
    <col min="2" max="2" width="6.421875" style="56" customWidth="1"/>
    <col min="3" max="3" width="24.57421875" style="56" customWidth="1"/>
    <col min="4" max="4" width="15.00390625" style="56" customWidth="1"/>
    <col min="5" max="5" width="7.140625" style="56" customWidth="1"/>
    <col min="6" max="6" width="7.00390625" style="56" customWidth="1"/>
    <col min="7" max="7" width="10.00390625" style="56" customWidth="1"/>
    <col min="8" max="8" width="7.00390625" style="56" customWidth="1"/>
    <col min="9" max="9" width="9.140625" style="56" customWidth="1"/>
    <col min="10" max="10" width="8.57421875" style="56" customWidth="1"/>
    <col min="11" max="16384" width="9.140625" style="56" customWidth="1"/>
  </cols>
  <sheetData>
    <row r="2" spans="1:10" ht="18" customHeight="1">
      <c r="A2" s="144"/>
      <c r="B2" s="58" t="s">
        <v>1</v>
      </c>
      <c r="C2" s="145"/>
      <c r="D2" s="145"/>
      <c r="E2" s="146"/>
      <c r="F2" s="147"/>
      <c r="G2" s="148"/>
      <c r="H2" s="148"/>
      <c r="I2" s="72"/>
      <c r="J2" s="72"/>
    </row>
    <row r="3" spans="1:10" ht="15" customHeight="1">
      <c r="A3" s="144"/>
      <c r="B3" s="64" t="s">
        <v>105</v>
      </c>
      <c r="C3" s="72"/>
      <c r="D3" s="72"/>
      <c r="E3" s="149"/>
      <c r="F3" s="147"/>
      <c r="G3" s="148"/>
      <c r="H3" s="148"/>
      <c r="I3" s="72"/>
      <c r="J3" s="72"/>
    </row>
    <row r="4" spans="1:10" ht="15" customHeight="1">
      <c r="A4" s="144"/>
      <c r="B4" s="67" t="s">
        <v>81</v>
      </c>
      <c r="C4" s="150"/>
      <c r="D4" s="150"/>
      <c r="E4" s="151"/>
      <c r="F4" s="147"/>
      <c r="G4" s="148"/>
      <c r="H4" s="148"/>
      <c r="I4" s="72"/>
      <c r="J4" s="72"/>
    </row>
    <row r="5" spans="1:10" ht="15" customHeight="1">
      <c r="A5" s="70"/>
      <c r="B5" s="71"/>
      <c r="C5" s="71"/>
      <c r="D5" s="71"/>
      <c r="E5" s="71"/>
      <c r="F5" s="70"/>
      <c r="G5" s="70"/>
      <c r="H5" s="70"/>
      <c r="I5" s="72"/>
      <c r="J5" s="72"/>
    </row>
    <row r="6" spans="1:10" ht="14.25" customHeight="1">
      <c r="A6" s="73"/>
      <c r="B6" s="73" t="s">
        <v>82</v>
      </c>
      <c r="C6" s="73" t="s">
        <v>83</v>
      </c>
      <c r="D6" s="73" t="s">
        <v>84</v>
      </c>
      <c r="E6" s="73" t="s">
        <v>85</v>
      </c>
      <c r="F6" s="73" t="s">
        <v>27</v>
      </c>
      <c r="G6" s="73" t="s">
        <v>86</v>
      </c>
      <c r="H6" s="73" t="s">
        <v>87</v>
      </c>
      <c r="I6" s="74"/>
      <c r="J6" s="75"/>
    </row>
    <row r="7" spans="1:10" ht="14.25" customHeight="1">
      <c r="A7" s="76">
        <v>1</v>
      </c>
      <c r="B7" s="76">
        <v>1964</v>
      </c>
      <c r="C7" s="73" t="s">
        <v>45</v>
      </c>
      <c r="D7" s="73" t="s">
        <v>45</v>
      </c>
      <c r="E7" s="76">
        <v>3</v>
      </c>
      <c r="F7" s="73"/>
      <c r="G7" s="73"/>
      <c r="H7" s="76">
        <v>2</v>
      </c>
      <c r="I7" s="74"/>
      <c r="J7" s="75"/>
    </row>
    <row r="8" spans="1:10" ht="14.25" customHeight="1">
      <c r="A8" s="76">
        <v>2</v>
      </c>
      <c r="B8" s="76">
        <v>1493</v>
      </c>
      <c r="C8" s="73" t="s">
        <v>4</v>
      </c>
      <c r="D8" s="73" t="s">
        <v>4</v>
      </c>
      <c r="E8" s="76">
        <v>2</v>
      </c>
      <c r="F8" s="73"/>
      <c r="G8" s="73"/>
      <c r="H8" s="76">
        <v>3</v>
      </c>
      <c r="I8" s="74"/>
      <c r="J8" s="75"/>
    </row>
    <row r="9" spans="1:10" ht="14.25" customHeight="1">
      <c r="A9" s="76">
        <v>3</v>
      </c>
      <c r="B9" s="73" t="s">
        <v>130</v>
      </c>
      <c r="C9" s="73" t="s">
        <v>119</v>
      </c>
      <c r="D9" s="73" t="s">
        <v>119</v>
      </c>
      <c r="E9" s="76">
        <v>4</v>
      </c>
      <c r="F9" s="73"/>
      <c r="G9" s="73"/>
      <c r="H9" s="76">
        <v>1</v>
      </c>
      <c r="I9" s="74"/>
      <c r="J9" s="75"/>
    </row>
    <row r="10" spans="1:10" ht="14.25" customHeight="1">
      <c r="A10" s="76">
        <v>4</v>
      </c>
      <c r="B10" s="73" t="s">
        <v>131</v>
      </c>
      <c r="C10" s="73" t="s">
        <v>13</v>
      </c>
      <c r="D10" s="73" t="s">
        <v>4</v>
      </c>
      <c r="E10" s="76">
        <v>0</v>
      </c>
      <c r="F10" s="73"/>
      <c r="G10" s="73"/>
      <c r="H10" s="76">
        <v>5</v>
      </c>
      <c r="I10" s="74"/>
      <c r="J10" s="75"/>
    </row>
    <row r="11" spans="1:10" ht="14.25" customHeight="1">
      <c r="A11" s="76">
        <v>5</v>
      </c>
      <c r="B11" s="73" t="s">
        <v>132</v>
      </c>
      <c r="C11" s="73" t="s">
        <v>52</v>
      </c>
      <c r="D11" s="73" t="s">
        <v>52</v>
      </c>
      <c r="E11" s="73" t="s">
        <v>133</v>
      </c>
      <c r="F11" s="73"/>
      <c r="G11" s="73"/>
      <c r="H11" s="73" t="s">
        <v>134</v>
      </c>
      <c r="I11" s="74"/>
      <c r="J11" s="75"/>
    </row>
    <row r="12" spans="1:10" ht="15" customHeight="1">
      <c r="A12" s="77"/>
      <c r="B12" s="77"/>
      <c r="C12" s="78"/>
      <c r="D12" s="78"/>
      <c r="E12" s="78"/>
      <c r="F12" s="78"/>
      <c r="G12" s="78"/>
      <c r="H12" s="78"/>
      <c r="I12" s="79"/>
      <c r="J12" s="79"/>
    </row>
    <row r="13" spans="1:10" ht="14.25" customHeight="1">
      <c r="A13" s="75"/>
      <c r="B13" s="80"/>
      <c r="C13" s="73"/>
      <c r="D13" s="73" t="s">
        <v>88</v>
      </c>
      <c r="E13" s="73" t="s">
        <v>89</v>
      </c>
      <c r="F13" s="73" t="s">
        <v>90</v>
      </c>
      <c r="G13" s="73" t="s">
        <v>91</v>
      </c>
      <c r="H13" s="73" t="s">
        <v>92</v>
      </c>
      <c r="I13" s="73" t="s">
        <v>93</v>
      </c>
      <c r="J13" s="73" t="s">
        <v>39</v>
      </c>
    </row>
    <row r="14" spans="1:10" ht="14.25" customHeight="1">
      <c r="A14" s="75"/>
      <c r="B14" s="80"/>
      <c r="C14" s="73" t="s">
        <v>135</v>
      </c>
      <c r="D14" s="73"/>
      <c r="E14" s="73"/>
      <c r="F14" s="73"/>
      <c r="G14" s="73"/>
      <c r="H14" s="73"/>
      <c r="I14" s="73" t="s">
        <v>136</v>
      </c>
      <c r="J14" s="76">
        <v>4</v>
      </c>
    </row>
    <row r="15" spans="1:10" ht="14.25" customHeight="1">
      <c r="A15" s="75"/>
      <c r="B15" s="80"/>
      <c r="C15" s="73" t="s">
        <v>96</v>
      </c>
      <c r="D15" s="73"/>
      <c r="E15" s="73"/>
      <c r="F15" s="73"/>
      <c r="G15" s="73"/>
      <c r="H15" s="73"/>
      <c r="I15" s="73" t="s">
        <v>95</v>
      </c>
      <c r="J15" s="76">
        <v>3</v>
      </c>
    </row>
    <row r="16" spans="1:10" ht="14.25" customHeight="1">
      <c r="A16" s="75"/>
      <c r="B16" s="80"/>
      <c r="C16" s="73" t="s">
        <v>137</v>
      </c>
      <c r="D16" s="73"/>
      <c r="E16" s="73"/>
      <c r="F16" s="73"/>
      <c r="G16" s="73"/>
      <c r="H16" s="73"/>
      <c r="I16" s="73" t="s">
        <v>95</v>
      </c>
      <c r="J16" s="76">
        <v>2</v>
      </c>
    </row>
    <row r="17" spans="1:10" ht="14.25" customHeight="1">
      <c r="A17" s="75"/>
      <c r="B17" s="80"/>
      <c r="C17" s="73" t="s">
        <v>97</v>
      </c>
      <c r="D17" s="73"/>
      <c r="E17" s="73"/>
      <c r="F17" s="73"/>
      <c r="G17" s="73"/>
      <c r="H17" s="73"/>
      <c r="I17" s="73" t="s">
        <v>102</v>
      </c>
      <c r="J17" s="76">
        <v>3</v>
      </c>
    </row>
    <row r="18" spans="1:10" ht="14.25" customHeight="1">
      <c r="A18" s="75"/>
      <c r="B18" s="80"/>
      <c r="C18" s="73" t="s">
        <v>138</v>
      </c>
      <c r="D18" s="73"/>
      <c r="E18" s="73"/>
      <c r="F18" s="73"/>
      <c r="G18" s="73"/>
      <c r="H18" s="73"/>
      <c r="I18" s="73" t="s">
        <v>95</v>
      </c>
      <c r="J18" s="76">
        <v>1</v>
      </c>
    </row>
    <row r="19" spans="1:10" ht="14.25" customHeight="1">
      <c r="A19" s="75"/>
      <c r="B19" s="80"/>
      <c r="C19" s="73" t="s">
        <v>94</v>
      </c>
      <c r="D19" s="73"/>
      <c r="E19" s="73"/>
      <c r="F19" s="73"/>
      <c r="G19" s="73"/>
      <c r="H19" s="73"/>
      <c r="I19" s="73" t="s">
        <v>98</v>
      </c>
      <c r="J19" s="76">
        <v>2</v>
      </c>
    </row>
    <row r="20" spans="1:10" ht="14.25" customHeight="1">
      <c r="A20" s="75"/>
      <c r="B20" s="80"/>
      <c r="C20" s="73" t="s">
        <v>139</v>
      </c>
      <c r="D20" s="73"/>
      <c r="E20" s="73"/>
      <c r="F20" s="73"/>
      <c r="G20" s="73"/>
      <c r="H20" s="73"/>
      <c r="I20" s="73" t="s">
        <v>98</v>
      </c>
      <c r="J20" s="76">
        <v>1</v>
      </c>
    </row>
    <row r="21" spans="1:10" ht="14.25" customHeight="1">
      <c r="A21" s="75"/>
      <c r="B21" s="80"/>
      <c r="C21" s="73" t="s">
        <v>98</v>
      </c>
      <c r="D21" s="73"/>
      <c r="E21" s="73"/>
      <c r="F21" s="73"/>
      <c r="G21" s="73"/>
      <c r="H21" s="73"/>
      <c r="I21" s="73" t="s">
        <v>98</v>
      </c>
      <c r="J21" s="76">
        <v>5</v>
      </c>
    </row>
    <row r="22" spans="1:10" ht="14.25" customHeight="1">
      <c r="A22" s="75"/>
      <c r="B22" s="80"/>
      <c r="C22" s="73" t="s">
        <v>100</v>
      </c>
      <c r="D22" s="73"/>
      <c r="E22" s="73"/>
      <c r="F22" s="73"/>
      <c r="G22" s="73"/>
      <c r="H22" s="73"/>
      <c r="I22" s="73" t="s">
        <v>136</v>
      </c>
      <c r="J22" s="76">
        <v>5</v>
      </c>
    </row>
    <row r="23" spans="1:10" ht="14.25" customHeight="1">
      <c r="A23" s="75"/>
      <c r="B23" s="80"/>
      <c r="C23" s="73" t="s">
        <v>99</v>
      </c>
      <c r="D23" s="73"/>
      <c r="E23" s="73"/>
      <c r="F23" s="73"/>
      <c r="G23" s="73"/>
      <c r="H23" s="73"/>
      <c r="I23" s="73" t="s">
        <v>102</v>
      </c>
      <c r="J23" s="76">
        <v>4</v>
      </c>
    </row>
  </sheetData>
  <sheetProtection selectLockedCells="1" selectUnlockedCells="1"/>
  <printOptions/>
  <pageMargins left="0.26180555555555557" right="0.16805555555555557" top="1.0527777777777778" bottom="1.0527777777777778" header="0.7875" footer="0.7875"/>
  <pageSetup horizontalDpi="300" verticalDpi="300" orientation="landscape" paperSize="9"/>
  <headerFooter alignWithMargins="0">
    <oddHeader>&amp;C&amp;"Times New Roman,Normaali"&amp;12&amp;A</oddHeader>
    <oddFooter>&amp;C&amp;"Times New Roman,Normaali"&amp;12Sivu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B3:O30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8515625" style="0" customWidth="1"/>
    <col min="2" max="2" width="7.28125" style="0" customWidth="1"/>
    <col min="3" max="3" width="18.421875" style="0" customWidth="1"/>
    <col min="4" max="4" width="20.7109375" style="0" customWidth="1"/>
    <col min="5" max="5" width="2.28125" style="0" customWidth="1"/>
    <col min="6" max="10" width="5.7109375" style="0" customWidth="1"/>
    <col min="11" max="11" width="4.28125" style="0" customWidth="1"/>
    <col min="12" max="12" width="4.140625" style="0" customWidth="1"/>
    <col min="13" max="14" width="5.7109375" style="0" customWidth="1"/>
  </cols>
  <sheetData>
    <row r="3" spans="2:14" ht="15.75">
      <c r="B3" s="1"/>
      <c r="C3" s="2"/>
      <c r="D3" s="3"/>
      <c r="E3" s="3"/>
      <c r="F3" s="152" t="s">
        <v>0</v>
      </c>
      <c r="G3" s="152"/>
      <c r="H3" s="153" t="s">
        <v>1</v>
      </c>
      <c r="I3" s="153"/>
      <c r="J3" s="153"/>
      <c r="K3" s="153"/>
      <c r="L3" s="153"/>
      <c r="M3" s="153"/>
      <c r="N3" s="153"/>
    </row>
    <row r="4" spans="2:14" ht="15.75">
      <c r="B4" s="4"/>
      <c r="C4" s="5" t="s">
        <v>2</v>
      </c>
      <c r="D4" s="6"/>
      <c r="E4" s="7"/>
      <c r="F4" s="154" t="s">
        <v>3</v>
      </c>
      <c r="G4" s="154"/>
      <c r="H4" s="155" t="s">
        <v>4</v>
      </c>
      <c r="I4" s="155"/>
      <c r="J4" s="155"/>
      <c r="K4" s="155"/>
      <c r="L4" s="155"/>
      <c r="M4" s="155"/>
      <c r="N4" s="155"/>
    </row>
    <row r="5" spans="2:14" ht="15.75">
      <c r="B5" s="8"/>
      <c r="C5" s="9"/>
      <c r="D5" s="7"/>
      <c r="E5" s="7"/>
      <c r="F5" s="156" t="s">
        <v>5</v>
      </c>
      <c r="G5" s="156"/>
      <c r="H5" s="157" t="s">
        <v>140</v>
      </c>
      <c r="I5" s="157"/>
      <c r="J5" s="157"/>
      <c r="K5" s="157"/>
      <c r="L5" s="157"/>
      <c r="M5" s="157"/>
      <c r="N5" s="157"/>
    </row>
    <row r="6" spans="2:14" ht="20.25">
      <c r="B6" s="10"/>
      <c r="C6" s="11" t="s">
        <v>7</v>
      </c>
      <c r="D6" s="12"/>
      <c r="E6" s="7"/>
      <c r="F6" s="158" t="s">
        <v>8</v>
      </c>
      <c r="G6" s="158"/>
      <c r="H6" s="159">
        <v>45367</v>
      </c>
      <c r="I6" s="159"/>
      <c r="J6" s="159"/>
      <c r="K6" s="13" t="s">
        <v>9</v>
      </c>
      <c r="L6" s="160"/>
      <c r="M6" s="160"/>
      <c r="N6" s="160"/>
    </row>
    <row r="7" spans="2:14" ht="15.75">
      <c r="B7" s="14"/>
      <c r="C7" s="15"/>
      <c r="D7" s="7"/>
      <c r="E7" s="7"/>
      <c r="F7" s="16"/>
      <c r="G7" s="15"/>
      <c r="H7" s="15"/>
      <c r="I7" s="17"/>
      <c r="J7" s="18"/>
      <c r="K7" s="19"/>
      <c r="L7" s="19"/>
      <c r="M7" s="19"/>
      <c r="N7" s="20"/>
    </row>
    <row r="8" spans="2:14" ht="15.75">
      <c r="B8" s="21" t="s">
        <v>10</v>
      </c>
      <c r="C8" s="161" t="s">
        <v>13</v>
      </c>
      <c r="D8" s="161"/>
      <c r="E8" s="22"/>
      <c r="F8" s="23" t="s">
        <v>12</v>
      </c>
      <c r="G8" s="162" t="s">
        <v>53</v>
      </c>
      <c r="H8" s="162"/>
      <c r="I8" s="162"/>
      <c r="J8" s="162"/>
      <c r="K8" s="162"/>
      <c r="L8" s="162"/>
      <c r="M8" s="162"/>
      <c r="N8" s="162"/>
    </row>
    <row r="9" spans="2:14" ht="15">
      <c r="B9" s="24" t="s">
        <v>14</v>
      </c>
      <c r="C9" s="163" t="s">
        <v>141</v>
      </c>
      <c r="D9" s="163"/>
      <c r="E9" s="25"/>
      <c r="F9" s="26" t="s">
        <v>16</v>
      </c>
      <c r="G9" s="164" t="s">
        <v>142</v>
      </c>
      <c r="H9" s="164"/>
      <c r="I9" s="164"/>
      <c r="J9" s="164"/>
      <c r="K9" s="164"/>
      <c r="L9" s="164"/>
      <c r="M9" s="164"/>
      <c r="N9" s="164"/>
    </row>
    <row r="10" spans="2:14" ht="15">
      <c r="B10" s="27" t="s">
        <v>18</v>
      </c>
      <c r="C10" s="165" t="s">
        <v>143</v>
      </c>
      <c r="D10" s="165"/>
      <c r="E10" s="25"/>
      <c r="F10" s="28" t="s">
        <v>20</v>
      </c>
      <c r="G10" s="166" t="s">
        <v>66</v>
      </c>
      <c r="H10" s="166"/>
      <c r="I10" s="166"/>
      <c r="J10" s="166"/>
      <c r="K10" s="166"/>
      <c r="L10" s="166"/>
      <c r="M10" s="166"/>
      <c r="N10" s="166"/>
    </row>
    <row r="11" spans="2:14" ht="15">
      <c r="B11" s="27" t="s">
        <v>22</v>
      </c>
      <c r="C11" s="165" t="s">
        <v>144</v>
      </c>
      <c r="D11" s="165"/>
      <c r="E11" s="25"/>
      <c r="F11" s="29" t="s">
        <v>24</v>
      </c>
      <c r="G11" s="166" t="s">
        <v>145</v>
      </c>
      <c r="H11" s="166"/>
      <c r="I11" s="166"/>
      <c r="J11" s="166"/>
      <c r="K11" s="166"/>
      <c r="L11" s="166"/>
      <c r="M11" s="166"/>
      <c r="N11" s="166"/>
    </row>
    <row r="12" spans="2:14" ht="15.75">
      <c r="B12" s="30"/>
      <c r="C12" s="7"/>
      <c r="D12" s="7"/>
      <c r="E12" s="7"/>
      <c r="F12" s="16"/>
      <c r="G12" s="31"/>
      <c r="H12" s="31"/>
      <c r="I12" s="31"/>
      <c r="J12" s="7"/>
      <c r="K12" s="7"/>
      <c r="L12" s="7"/>
      <c r="M12" s="32"/>
      <c r="N12" s="33"/>
    </row>
    <row r="13" spans="2:15" ht="15.75">
      <c r="B13" s="34" t="s">
        <v>26</v>
      </c>
      <c r="C13" s="7"/>
      <c r="D13" s="7"/>
      <c r="E13" s="7"/>
      <c r="F13" s="35">
        <v>1</v>
      </c>
      <c r="G13" s="35">
        <v>2</v>
      </c>
      <c r="H13" s="35">
        <v>3</v>
      </c>
      <c r="I13" s="35">
        <v>4</v>
      </c>
      <c r="J13" s="35">
        <v>5</v>
      </c>
      <c r="K13" s="167" t="s">
        <v>27</v>
      </c>
      <c r="L13" s="167"/>
      <c r="M13" s="35" t="s">
        <v>28</v>
      </c>
      <c r="N13" s="36" t="s">
        <v>29</v>
      </c>
      <c r="O13" s="37"/>
    </row>
    <row r="14" spans="2:14" ht="15">
      <c r="B14" s="38" t="s">
        <v>30</v>
      </c>
      <c r="C14" s="39" t="str">
        <f>IF(C9&gt;"",C9,"")</f>
        <v>Henrik Vuoti</v>
      </c>
      <c r="D14" s="39" t="str">
        <f>IF(G9&gt;"",G9,"")</f>
        <v>Toivo Halmepuro</v>
      </c>
      <c r="E14" s="40"/>
      <c r="F14" s="41">
        <v>3</v>
      </c>
      <c r="G14" s="41">
        <v>5</v>
      </c>
      <c r="H14" s="41">
        <v>6</v>
      </c>
      <c r="I14" s="41"/>
      <c r="J14" s="41"/>
      <c r="K14" s="42">
        <f>IF(ISBLANK(F14),"",COUNTIF(F14:J14,"&gt;=0"))</f>
        <v>3</v>
      </c>
      <c r="L14" s="43">
        <f>IF(ISBLANK(F14),"",(IF(LEFT(F14,1)="-",1,0)+IF(LEFT(G14,1)="-",1,0)+IF(LEFT(H14,1)="-",1,0)+IF(LEFT(I14,1)="-",1,0)+IF(LEFT(J14,1)="-",1,0)))</f>
        <v>0</v>
      </c>
      <c r="M14" s="44">
        <f aca="true" t="shared" si="0" ref="M14:N18">IF(K14=3,1,"")</f>
        <v>1</v>
      </c>
      <c r="N14" s="44">
        <f t="shared" si="0"/>
      </c>
    </row>
    <row r="15" spans="2:14" ht="15">
      <c r="B15" s="38" t="s">
        <v>31</v>
      </c>
      <c r="C15" s="39" t="str">
        <f>IF(C10&gt;"",C10,"")</f>
        <v>Niklas Karjalainen</v>
      </c>
      <c r="D15" s="39" t="str">
        <f>IF(G10&gt;"",G10,"")</f>
        <v>Akseli Julkunen</v>
      </c>
      <c r="E15" s="40"/>
      <c r="F15" s="41">
        <v>8</v>
      </c>
      <c r="G15" s="41">
        <v>2</v>
      </c>
      <c r="H15" s="41">
        <v>11</v>
      </c>
      <c r="I15" s="41"/>
      <c r="J15" s="41"/>
      <c r="K15" s="42">
        <f>IF(ISBLANK(F15),"",COUNTIF(F15:J15,"&gt;=0"))</f>
        <v>3</v>
      </c>
      <c r="L15" s="43">
        <f>IF(ISBLANK(F15),"",(IF(LEFT(F15,1)="-",1,0)+IF(LEFT(G15,1)="-",1,0)+IF(LEFT(H15,1)="-",1,0)+IF(LEFT(I15,1)="-",1,0)+IF(LEFT(J15,1)="-",1,0)))</f>
        <v>0</v>
      </c>
      <c r="M15" s="44">
        <f t="shared" si="0"/>
        <v>1</v>
      </c>
      <c r="N15" s="44">
        <f t="shared" si="0"/>
      </c>
    </row>
    <row r="16" spans="2:14" ht="15">
      <c r="B16" s="38" t="s">
        <v>32</v>
      </c>
      <c r="C16" s="39" t="str">
        <f>IF(C11&gt;"",C11,"")</f>
        <v>Konsta Niemelä</v>
      </c>
      <c r="D16" s="39" t="str">
        <f>IF(G11&gt;"",G11,"")</f>
        <v>Noel Kokkonen</v>
      </c>
      <c r="E16" s="40"/>
      <c r="F16" s="41">
        <v>5</v>
      </c>
      <c r="G16" s="41">
        <v>6</v>
      </c>
      <c r="H16" s="41">
        <v>6</v>
      </c>
      <c r="I16" s="41"/>
      <c r="J16" s="41"/>
      <c r="K16" s="42">
        <f>IF(ISBLANK(F16),"",COUNTIF(F16:J16,"&gt;=0"))</f>
        <v>3</v>
      </c>
      <c r="L16" s="43">
        <f>IF(ISBLANK(F16),"",(IF(LEFT(F16,1)="-",1,0)+IF(LEFT(G16,1)="-",1,0)+IF(LEFT(H16,1)="-",1,0)+IF(LEFT(I16,1)="-",1,0)+IF(LEFT(J16,1)="-",1,0)))</f>
        <v>0</v>
      </c>
      <c r="M16" s="44">
        <f t="shared" si="0"/>
        <v>1</v>
      </c>
      <c r="N16" s="44">
        <f t="shared" si="0"/>
      </c>
    </row>
    <row r="17" spans="2:14" ht="15">
      <c r="B17" s="38" t="s">
        <v>33</v>
      </c>
      <c r="C17" s="39" t="str">
        <f>IF(C9&gt;"",C9,"")</f>
        <v>Henrik Vuoti</v>
      </c>
      <c r="D17" s="39" t="str">
        <f>IF(G10&gt;"",G10,"")</f>
        <v>Akseli Julkunen</v>
      </c>
      <c r="E17" s="40"/>
      <c r="F17" s="41"/>
      <c r="G17" s="41"/>
      <c r="H17" s="41"/>
      <c r="I17" s="41"/>
      <c r="J17" s="41"/>
      <c r="K17" s="42">
        <f>IF(ISBLANK(F17),"",COUNTIF(F17:J17,"&gt;=0"))</f>
      </c>
      <c r="L17" s="43">
        <f>IF(ISBLANK(F17),"",(IF(LEFT(F17,1)="-",1,0)+IF(LEFT(G17,1)="-",1,0)+IF(LEFT(H17,1)="-",1,0)+IF(LEFT(I17,1)="-",1,0)+IF(LEFT(J17,1)="-",1,0)))</f>
      </c>
      <c r="M17" s="44">
        <f t="shared" si="0"/>
      </c>
      <c r="N17" s="44">
        <f t="shared" si="0"/>
      </c>
    </row>
    <row r="18" spans="2:14" ht="15">
      <c r="B18" s="38" t="s">
        <v>34</v>
      </c>
      <c r="C18" s="39" t="str">
        <f>IF(C10&gt;"",C10,"")</f>
        <v>Niklas Karjalainen</v>
      </c>
      <c r="D18" s="39" t="str">
        <f>IF(G9&gt;"",G9,"")</f>
        <v>Toivo Halmepuro</v>
      </c>
      <c r="E18" s="40"/>
      <c r="F18" s="41"/>
      <c r="G18" s="41"/>
      <c r="H18" s="41"/>
      <c r="I18" s="41"/>
      <c r="J18" s="41"/>
      <c r="K18" s="42">
        <f>IF(ISBLANK(F18),"",COUNTIF(F18:J18,"&gt;=0"))</f>
      </c>
      <c r="L18" s="43">
        <f>IF(ISBLANK(F18),"",(IF(LEFT(F18,1)="-",1,0)+IF(LEFT(G18,1)="-",1,0)+IF(LEFT(H18,1)="-",1,0)+IF(LEFT(I18,1)="-",1,0)+IF(LEFT(J18,1)="-",1,0)))</f>
      </c>
      <c r="M18" s="44">
        <f t="shared" si="0"/>
      </c>
      <c r="N18" s="44">
        <f t="shared" si="0"/>
      </c>
    </row>
    <row r="19" spans="2:14" ht="15.75">
      <c r="B19" s="30"/>
      <c r="C19" s="7"/>
      <c r="D19" s="7"/>
      <c r="E19" s="7"/>
      <c r="F19" s="7"/>
      <c r="G19" s="7"/>
      <c r="H19" s="7"/>
      <c r="I19" s="168" t="s">
        <v>35</v>
      </c>
      <c r="J19" s="168"/>
      <c r="K19" s="45">
        <f>SUM(K14:K18)</f>
        <v>9</v>
      </c>
      <c r="L19" s="45">
        <f>SUM(L14:L18)</f>
        <v>0</v>
      </c>
      <c r="M19" s="45">
        <f>SUM(M14:M18)</f>
        <v>3</v>
      </c>
      <c r="N19" s="45">
        <f>SUM(N14:N18)</f>
        <v>0</v>
      </c>
    </row>
    <row r="20" spans="2:14" ht="15.75">
      <c r="B20" s="46" t="s">
        <v>36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47"/>
    </row>
    <row r="21" spans="2:14" ht="15.75">
      <c r="B21" s="48" t="s">
        <v>37</v>
      </c>
      <c r="C21" s="49"/>
      <c r="D21" s="49" t="s">
        <v>38</v>
      </c>
      <c r="E21" s="50"/>
      <c r="F21" s="49"/>
      <c r="G21" s="49" t="s">
        <v>39</v>
      </c>
      <c r="H21" s="50"/>
      <c r="I21" s="49"/>
      <c r="J21" s="51" t="s">
        <v>40</v>
      </c>
      <c r="K21" s="12"/>
      <c r="L21" s="7"/>
      <c r="M21" s="7"/>
      <c r="N21" s="47"/>
    </row>
    <row r="22" spans="2:14" ht="18">
      <c r="B22" s="30"/>
      <c r="C22" s="7"/>
      <c r="D22" s="7"/>
      <c r="E22" s="7"/>
      <c r="F22" s="7"/>
      <c r="G22" s="7"/>
      <c r="H22" s="7"/>
      <c r="I22" s="7"/>
      <c r="J22" s="169" t="str">
        <f>IF(M19=3,C8,IF(N19=3,G8,""))</f>
        <v>OPT-86 2</v>
      </c>
      <c r="K22" s="169"/>
      <c r="L22" s="169"/>
      <c r="M22" s="169"/>
      <c r="N22" s="169"/>
    </row>
    <row r="23" spans="2:14" ht="18">
      <c r="B23" s="52"/>
      <c r="C23" s="53"/>
      <c r="D23" s="53"/>
      <c r="E23" s="53"/>
      <c r="F23" s="53"/>
      <c r="G23" s="53"/>
      <c r="H23" s="53"/>
      <c r="I23" s="53"/>
      <c r="J23" s="54"/>
      <c r="K23" s="54"/>
      <c r="L23" s="54"/>
      <c r="M23" s="54"/>
      <c r="N23" s="55"/>
    </row>
    <row r="24" ht="15">
      <c r="B24" s="37" t="s">
        <v>41</v>
      </c>
    </row>
    <row r="25" ht="15">
      <c r="B25" t="s">
        <v>42</v>
      </c>
    </row>
    <row r="26" ht="15">
      <c r="B26" t="s">
        <v>43</v>
      </c>
    </row>
    <row r="28" spans="2:14" ht="15.75">
      <c r="B28" s="1"/>
      <c r="C28" s="2"/>
      <c r="D28" s="3"/>
      <c r="E28" s="3"/>
      <c r="F28" s="152" t="s">
        <v>0</v>
      </c>
      <c r="G28" s="152"/>
      <c r="H28" s="153" t="s">
        <v>1</v>
      </c>
      <c r="I28" s="153"/>
      <c r="J28" s="153"/>
      <c r="K28" s="153"/>
      <c r="L28" s="153"/>
      <c r="M28" s="153"/>
      <c r="N28" s="153"/>
    </row>
    <row r="29" spans="2:14" ht="15.75">
      <c r="B29" s="4"/>
      <c r="C29" s="5" t="s">
        <v>2</v>
      </c>
      <c r="D29" s="6"/>
      <c r="E29" s="7"/>
      <c r="F29" s="154" t="s">
        <v>3</v>
      </c>
      <c r="G29" s="154"/>
      <c r="H29" s="155" t="s">
        <v>4</v>
      </c>
      <c r="I29" s="155"/>
      <c r="J29" s="155"/>
      <c r="K29" s="155"/>
      <c r="L29" s="155"/>
      <c r="M29" s="155"/>
      <c r="N29" s="155"/>
    </row>
    <row r="30" spans="2:14" ht="15.75">
      <c r="B30" s="8"/>
      <c r="C30" s="9"/>
      <c r="D30" s="7"/>
      <c r="E30" s="7"/>
      <c r="F30" s="156" t="s">
        <v>5</v>
      </c>
      <c r="G30" s="156"/>
      <c r="H30" s="157" t="s">
        <v>140</v>
      </c>
      <c r="I30" s="157"/>
      <c r="J30" s="157"/>
      <c r="K30" s="157"/>
      <c r="L30" s="157"/>
      <c r="M30" s="157"/>
      <c r="N30" s="157"/>
    </row>
    <row r="31" spans="2:14" ht="20.25">
      <c r="B31" s="10"/>
      <c r="C31" s="11" t="s">
        <v>7</v>
      </c>
      <c r="D31" s="12"/>
      <c r="E31" s="7"/>
      <c r="F31" s="158" t="s">
        <v>8</v>
      </c>
      <c r="G31" s="158"/>
      <c r="H31" s="159">
        <v>45367</v>
      </c>
      <c r="I31" s="159"/>
      <c r="J31" s="159"/>
      <c r="K31" s="13" t="s">
        <v>9</v>
      </c>
      <c r="L31" s="160"/>
      <c r="M31" s="160"/>
      <c r="N31" s="160"/>
    </row>
    <row r="32" spans="2:14" ht="15.75">
      <c r="B32" s="14"/>
      <c r="C32" s="15"/>
      <c r="D32" s="7"/>
      <c r="E32" s="7"/>
      <c r="F32" s="16"/>
      <c r="G32" s="15"/>
      <c r="H32" s="15"/>
      <c r="I32" s="17"/>
      <c r="J32" s="18"/>
      <c r="K32" s="19"/>
      <c r="L32" s="19"/>
      <c r="M32" s="19"/>
      <c r="N32" s="20"/>
    </row>
    <row r="33" spans="2:14" ht="15.75">
      <c r="B33" s="21" t="s">
        <v>10</v>
      </c>
      <c r="C33" s="161" t="s">
        <v>45</v>
      </c>
      <c r="D33" s="161"/>
      <c r="E33" s="22"/>
      <c r="F33" s="23" t="s">
        <v>12</v>
      </c>
      <c r="G33" s="162" t="s">
        <v>69</v>
      </c>
      <c r="H33" s="162"/>
      <c r="I33" s="162"/>
      <c r="J33" s="162"/>
      <c r="K33" s="162"/>
      <c r="L33" s="162"/>
      <c r="M33" s="162"/>
      <c r="N33" s="162"/>
    </row>
    <row r="34" spans="2:14" ht="15">
      <c r="B34" s="24" t="s">
        <v>14</v>
      </c>
      <c r="C34" s="163" t="s">
        <v>146</v>
      </c>
      <c r="D34" s="163"/>
      <c r="E34" s="25"/>
      <c r="F34" s="26" t="s">
        <v>16</v>
      </c>
      <c r="G34" s="164" t="s">
        <v>147</v>
      </c>
      <c r="H34" s="164"/>
      <c r="I34" s="164"/>
      <c r="J34" s="164"/>
      <c r="K34" s="164"/>
      <c r="L34" s="164"/>
      <c r="M34" s="164"/>
      <c r="N34" s="164"/>
    </row>
    <row r="35" spans="2:14" ht="15">
      <c r="B35" s="27" t="s">
        <v>18</v>
      </c>
      <c r="C35" s="165" t="s">
        <v>148</v>
      </c>
      <c r="D35" s="165"/>
      <c r="E35" s="25"/>
      <c r="F35" s="28" t="s">
        <v>20</v>
      </c>
      <c r="G35" s="166" t="s">
        <v>19</v>
      </c>
      <c r="H35" s="166"/>
      <c r="I35" s="166"/>
      <c r="J35" s="166"/>
      <c r="K35" s="166"/>
      <c r="L35" s="166"/>
      <c r="M35" s="166"/>
      <c r="N35" s="166"/>
    </row>
    <row r="36" spans="2:14" ht="15">
      <c r="B36" s="27" t="s">
        <v>22</v>
      </c>
      <c r="C36" s="165" t="s">
        <v>149</v>
      </c>
      <c r="D36" s="165"/>
      <c r="E36" s="25"/>
      <c r="F36" s="29" t="s">
        <v>24</v>
      </c>
      <c r="G36" s="166" t="s">
        <v>23</v>
      </c>
      <c r="H36" s="166"/>
      <c r="I36" s="166"/>
      <c r="J36" s="166"/>
      <c r="K36" s="166"/>
      <c r="L36" s="166"/>
      <c r="M36" s="166"/>
      <c r="N36" s="166"/>
    </row>
    <row r="37" spans="2:14" ht="15.75">
      <c r="B37" s="30"/>
      <c r="C37" s="7"/>
      <c r="D37" s="7"/>
      <c r="E37" s="7"/>
      <c r="F37" s="16"/>
      <c r="G37" s="31"/>
      <c r="H37" s="31"/>
      <c r="I37" s="31"/>
      <c r="J37" s="7"/>
      <c r="K37" s="7"/>
      <c r="L37" s="7"/>
      <c r="M37" s="32"/>
      <c r="N37" s="33"/>
    </row>
    <row r="38" spans="2:15" ht="15.75">
      <c r="B38" s="34" t="s">
        <v>26</v>
      </c>
      <c r="C38" s="7"/>
      <c r="D38" s="7"/>
      <c r="E38" s="7"/>
      <c r="F38" s="35">
        <v>1</v>
      </c>
      <c r="G38" s="35">
        <v>2</v>
      </c>
      <c r="H38" s="35">
        <v>3</v>
      </c>
      <c r="I38" s="35">
        <v>4</v>
      </c>
      <c r="J38" s="35">
        <v>5</v>
      </c>
      <c r="K38" s="167" t="s">
        <v>27</v>
      </c>
      <c r="L38" s="167"/>
      <c r="M38" s="35" t="s">
        <v>28</v>
      </c>
      <c r="N38" s="36" t="s">
        <v>29</v>
      </c>
      <c r="O38" s="37"/>
    </row>
    <row r="39" spans="2:14" ht="15">
      <c r="B39" s="38" t="s">
        <v>30</v>
      </c>
      <c r="C39" s="39" t="str">
        <f>IF(C34&gt;"",C34,"")</f>
        <v>Andreas Köhler</v>
      </c>
      <c r="D39" s="39" t="str">
        <f>IF(G34&gt;"",G34,"")</f>
        <v>Aatu Korkiavuori</v>
      </c>
      <c r="E39" s="40"/>
      <c r="F39" s="41">
        <v>5</v>
      </c>
      <c r="G39" s="41">
        <v>8</v>
      </c>
      <c r="H39" s="41">
        <v>4</v>
      </c>
      <c r="I39" s="41"/>
      <c r="J39" s="41"/>
      <c r="K39" s="42">
        <f>IF(ISBLANK(F39),"",COUNTIF(F39:J39,"&gt;=0"))</f>
        <v>3</v>
      </c>
      <c r="L39" s="43">
        <f>IF(ISBLANK(F39),"",(IF(LEFT(F39,1)="-",1,0)+IF(LEFT(G39,1)="-",1,0)+IF(LEFT(H39,1)="-",1,0)+IF(LEFT(I39,1)="-",1,0)+IF(LEFT(J39,1)="-",1,0)))</f>
        <v>0</v>
      </c>
      <c r="M39" s="44">
        <f aca="true" t="shared" si="1" ref="M39:N43">IF(K39=3,1,"")</f>
        <v>1</v>
      </c>
      <c r="N39" s="44">
        <f t="shared" si="1"/>
      </c>
    </row>
    <row r="40" spans="2:14" ht="15">
      <c r="B40" s="38" t="s">
        <v>31</v>
      </c>
      <c r="C40" s="39" t="str">
        <f>IF(C35&gt;"",C35,"")</f>
        <v>Sisu Sammalkorpi</v>
      </c>
      <c r="D40" s="39" t="str">
        <f>IF(G35&gt;"",G35,"")</f>
        <v>Aki Ylinen</v>
      </c>
      <c r="E40" s="40"/>
      <c r="F40" s="41">
        <v>5</v>
      </c>
      <c r="G40" s="41">
        <v>4</v>
      </c>
      <c r="H40" s="41">
        <v>2</v>
      </c>
      <c r="I40" s="41"/>
      <c r="J40" s="41"/>
      <c r="K40" s="42">
        <f>IF(ISBLANK(F40),"",COUNTIF(F40:J40,"&gt;=0"))</f>
        <v>3</v>
      </c>
      <c r="L40" s="43">
        <f>IF(ISBLANK(F40),"",(IF(LEFT(F40,1)="-",1,0)+IF(LEFT(G40,1)="-",1,0)+IF(LEFT(H40,1)="-",1,0)+IF(LEFT(I40,1)="-",1,0)+IF(LEFT(J40,1)="-",1,0)))</f>
        <v>0</v>
      </c>
      <c r="M40" s="44">
        <f t="shared" si="1"/>
        <v>1</v>
      </c>
      <c r="N40" s="44">
        <f t="shared" si="1"/>
      </c>
    </row>
    <row r="41" spans="2:14" ht="15">
      <c r="B41" s="38" t="s">
        <v>32</v>
      </c>
      <c r="C41" s="39" t="str">
        <f>IF(C36&gt;"",C36,"")</f>
        <v>Sam Londen</v>
      </c>
      <c r="D41" s="39" t="str">
        <f>IF(G36&gt;"",G36,"")</f>
        <v>Lauri Nirkkonen</v>
      </c>
      <c r="E41" s="40"/>
      <c r="F41" s="41">
        <v>9</v>
      </c>
      <c r="G41" s="41">
        <v>5</v>
      </c>
      <c r="H41" s="41">
        <v>3</v>
      </c>
      <c r="I41" s="41"/>
      <c r="J41" s="41"/>
      <c r="K41" s="42">
        <f>IF(ISBLANK(F41),"",COUNTIF(F41:J41,"&gt;=0"))</f>
        <v>3</v>
      </c>
      <c r="L41" s="43">
        <f>IF(ISBLANK(F41),"",(IF(LEFT(F41,1)="-",1,0)+IF(LEFT(G41,1)="-",1,0)+IF(LEFT(H41,1)="-",1,0)+IF(LEFT(I41,1)="-",1,0)+IF(LEFT(J41,1)="-",1,0)))</f>
        <v>0</v>
      </c>
      <c r="M41" s="44">
        <f t="shared" si="1"/>
        <v>1</v>
      </c>
      <c r="N41" s="44">
        <f t="shared" si="1"/>
      </c>
    </row>
    <row r="42" spans="2:14" ht="15">
      <c r="B42" s="38" t="s">
        <v>33</v>
      </c>
      <c r="C42" s="39" t="str">
        <f>IF(C34&gt;"",C34,"")</f>
        <v>Andreas Köhler</v>
      </c>
      <c r="D42" s="39" t="str">
        <f>IF(G35&gt;"",G35,"")</f>
        <v>Aki Ylinen</v>
      </c>
      <c r="E42" s="40"/>
      <c r="F42" s="41"/>
      <c r="G42" s="41"/>
      <c r="H42" s="41"/>
      <c r="I42" s="41"/>
      <c r="J42" s="41"/>
      <c r="K42" s="42">
        <f>IF(ISBLANK(F42),"",COUNTIF(F42:J42,"&gt;=0"))</f>
      </c>
      <c r="L42" s="43">
        <f>IF(ISBLANK(F42),"",(IF(LEFT(F42,1)="-",1,0)+IF(LEFT(G42,1)="-",1,0)+IF(LEFT(H42,1)="-",1,0)+IF(LEFT(I42,1)="-",1,0)+IF(LEFT(J42,1)="-",1,0)))</f>
      </c>
      <c r="M42" s="44">
        <f t="shared" si="1"/>
      </c>
      <c r="N42" s="44">
        <f t="shared" si="1"/>
      </c>
    </row>
    <row r="43" spans="2:14" ht="15">
      <c r="B43" s="38" t="s">
        <v>34</v>
      </c>
      <c r="C43" s="39" t="str">
        <f>IF(C35&gt;"",C35,"")</f>
        <v>Sisu Sammalkorpi</v>
      </c>
      <c r="D43" s="39" t="str">
        <f>IF(G34&gt;"",G34,"")</f>
        <v>Aatu Korkiavuori</v>
      </c>
      <c r="E43" s="40"/>
      <c r="F43" s="41"/>
      <c r="G43" s="41"/>
      <c r="H43" s="41"/>
      <c r="I43" s="41"/>
      <c r="J43" s="41"/>
      <c r="K43" s="42">
        <f>IF(ISBLANK(F43),"",COUNTIF(F43:J43,"&gt;=0"))</f>
      </c>
      <c r="L43" s="43">
        <f>IF(ISBLANK(F43),"",(IF(LEFT(F43,1)="-",1,0)+IF(LEFT(G43,1)="-",1,0)+IF(LEFT(H43,1)="-",1,0)+IF(LEFT(I43,1)="-",1,0)+IF(LEFT(J43,1)="-",1,0)))</f>
      </c>
      <c r="M43" s="44">
        <f t="shared" si="1"/>
      </c>
      <c r="N43" s="44">
        <f t="shared" si="1"/>
      </c>
    </row>
    <row r="44" spans="2:14" ht="15.75">
      <c r="B44" s="30"/>
      <c r="C44" s="7"/>
      <c r="D44" s="7"/>
      <c r="E44" s="7"/>
      <c r="F44" s="7"/>
      <c r="G44" s="7"/>
      <c r="H44" s="7"/>
      <c r="I44" s="168" t="s">
        <v>35</v>
      </c>
      <c r="J44" s="168"/>
      <c r="K44" s="45">
        <f>SUM(K39:K43)</f>
        <v>9</v>
      </c>
      <c r="L44" s="45">
        <f>SUM(L39:L43)</f>
        <v>0</v>
      </c>
      <c r="M44" s="45">
        <f>SUM(M39:M43)</f>
        <v>3</v>
      </c>
      <c r="N44" s="45">
        <f>SUM(N39:N43)</f>
        <v>0</v>
      </c>
    </row>
    <row r="45" spans="2:14" ht="15.75">
      <c r="B45" s="46" t="s">
        <v>36</v>
      </c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47"/>
    </row>
    <row r="46" spans="2:14" ht="15.75">
      <c r="B46" s="48" t="s">
        <v>37</v>
      </c>
      <c r="C46" s="49"/>
      <c r="D46" s="49" t="s">
        <v>38</v>
      </c>
      <c r="E46" s="50"/>
      <c r="F46" s="49"/>
      <c r="G46" s="49" t="s">
        <v>39</v>
      </c>
      <c r="H46" s="50"/>
      <c r="I46" s="49"/>
      <c r="J46" s="51" t="s">
        <v>40</v>
      </c>
      <c r="K46" s="12"/>
      <c r="L46" s="7"/>
      <c r="M46" s="7"/>
      <c r="N46" s="47"/>
    </row>
    <row r="47" spans="2:14" ht="18">
      <c r="B47" s="30"/>
      <c r="C47" s="7"/>
      <c r="D47" s="7"/>
      <c r="E47" s="7"/>
      <c r="F47" s="7"/>
      <c r="G47" s="7"/>
      <c r="H47" s="7"/>
      <c r="I47" s="7"/>
      <c r="J47" s="169" t="str">
        <f>IF(M44=3,C33,IF(N44=3,G33,""))</f>
        <v>MBF</v>
      </c>
      <c r="K47" s="169"/>
      <c r="L47" s="169"/>
      <c r="M47" s="169"/>
      <c r="N47" s="169"/>
    </row>
    <row r="48" spans="2:14" ht="18">
      <c r="B48" s="52"/>
      <c r="C48" s="53"/>
      <c r="D48" s="53"/>
      <c r="E48" s="53"/>
      <c r="F48" s="53"/>
      <c r="G48" s="53"/>
      <c r="H48" s="53"/>
      <c r="I48" s="53"/>
      <c r="J48" s="54"/>
      <c r="K48" s="54"/>
      <c r="L48" s="54"/>
      <c r="M48" s="54"/>
      <c r="N48" s="55"/>
    </row>
    <row r="49" ht="15">
      <c r="B49" s="37" t="s">
        <v>41</v>
      </c>
    </row>
    <row r="50" ht="15">
      <c r="B50" t="s">
        <v>42</v>
      </c>
    </row>
    <row r="51" ht="15">
      <c r="B51" t="s">
        <v>43</v>
      </c>
    </row>
    <row r="53" spans="2:14" ht="15.75">
      <c r="B53" s="1"/>
      <c r="C53" s="2"/>
      <c r="D53" s="3"/>
      <c r="E53" s="3"/>
      <c r="F53" s="152" t="s">
        <v>0</v>
      </c>
      <c r="G53" s="152"/>
      <c r="H53" s="153" t="s">
        <v>1</v>
      </c>
      <c r="I53" s="153"/>
      <c r="J53" s="153"/>
      <c r="K53" s="153"/>
      <c r="L53" s="153"/>
      <c r="M53" s="153"/>
      <c r="N53" s="153"/>
    </row>
    <row r="54" spans="2:14" ht="15.75">
      <c r="B54" s="4"/>
      <c r="C54" s="5" t="s">
        <v>2</v>
      </c>
      <c r="D54" s="6"/>
      <c r="E54" s="7"/>
      <c r="F54" s="154" t="s">
        <v>3</v>
      </c>
      <c r="G54" s="154"/>
      <c r="H54" s="155" t="s">
        <v>4</v>
      </c>
      <c r="I54" s="155"/>
      <c r="J54" s="155"/>
      <c r="K54" s="155"/>
      <c r="L54" s="155"/>
      <c r="M54" s="155"/>
      <c r="N54" s="155"/>
    </row>
    <row r="55" spans="2:14" ht="15.75">
      <c r="B55" s="8"/>
      <c r="C55" s="9"/>
      <c r="D55" s="7"/>
      <c r="E55" s="7"/>
      <c r="F55" s="156" t="s">
        <v>5</v>
      </c>
      <c r="G55" s="156"/>
      <c r="H55" s="157" t="s">
        <v>140</v>
      </c>
      <c r="I55" s="157"/>
      <c r="J55" s="157"/>
      <c r="K55" s="157"/>
      <c r="L55" s="157"/>
      <c r="M55" s="157"/>
      <c r="N55" s="157"/>
    </row>
    <row r="56" spans="2:14" ht="20.25">
      <c r="B56" s="10"/>
      <c r="C56" s="11" t="s">
        <v>7</v>
      </c>
      <c r="D56" s="12"/>
      <c r="E56" s="7"/>
      <c r="F56" s="158" t="s">
        <v>8</v>
      </c>
      <c r="G56" s="158"/>
      <c r="H56" s="159">
        <v>45367</v>
      </c>
      <c r="I56" s="159"/>
      <c r="J56" s="159"/>
      <c r="K56" s="13" t="s">
        <v>9</v>
      </c>
      <c r="L56" s="160"/>
      <c r="M56" s="160"/>
      <c r="N56" s="160"/>
    </row>
    <row r="57" spans="2:14" ht="15.75">
      <c r="B57" s="14"/>
      <c r="C57" s="15"/>
      <c r="D57" s="7"/>
      <c r="E57" s="7"/>
      <c r="F57" s="16"/>
      <c r="G57" s="15"/>
      <c r="H57" s="15"/>
      <c r="I57" s="17"/>
      <c r="J57" s="18"/>
      <c r="K57" s="19"/>
      <c r="L57" s="19"/>
      <c r="M57" s="19"/>
      <c r="N57" s="20"/>
    </row>
    <row r="58" spans="2:14" ht="15.75">
      <c r="B58" s="21" t="s">
        <v>10</v>
      </c>
      <c r="C58" s="161" t="s">
        <v>52</v>
      </c>
      <c r="D58" s="161"/>
      <c r="E58" s="22"/>
      <c r="F58" s="23" t="s">
        <v>12</v>
      </c>
      <c r="G58" s="162" t="s">
        <v>150</v>
      </c>
      <c r="H58" s="162"/>
      <c r="I58" s="162"/>
      <c r="J58" s="162"/>
      <c r="K58" s="162"/>
      <c r="L58" s="162"/>
      <c r="M58" s="162"/>
      <c r="N58" s="162"/>
    </row>
    <row r="59" spans="2:14" ht="15">
      <c r="B59" s="24" t="s">
        <v>14</v>
      </c>
      <c r="C59" s="163" t="s">
        <v>54</v>
      </c>
      <c r="D59" s="163"/>
      <c r="E59" s="25"/>
      <c r="F59" s="26" t="s">
        <v>16</v>
      </c>
      <c r="G59" s="164" t="s">
        <v>151</v>
      </c>
      <c r="H59" s="164"/>
      <c r="I59" s="164"/>
      <c r="J59" s="164"/>
      <c r="K59" s="164"/>
      <c r="L59" s="164"/>
      <c r="M59" s="164"/>
      <c r="N59" s="164"/>
    </row>
    <row r="60" spans="2:14" ht="15">
      <c r="B60" s="27" t="s">
        <v>18</v>
      </c>
      <c r="C60" s="165" t="s">
        <v>56</v>
      </c>
      <c r="D60" s="165"/>
      <c r="E60" s="25"/>
      <c r="F60" s="28" t="s">
        <v>20</v>
      </c>
      <c r="G60" s="166" t="s">
        <v>152</v>
      </c>
      <c r="H60" s="166"/>
      <c r="I60" s="166"/>
      <c r="J60" s="166"/>
      <c r="K60" s="166"/>
      <c r="L60" s="166"/>
      <c r="M60" s="166"/>
      <c r="N60" s="166"/>
    </row>
    <row r="61" spans="2:14" ht="15">
      <c r="B61" s="27" t="s">
        <v>22</v>
      </c>
      <c r="C61" s="165" t="s">
        <v>153</v>
      </c>
      <c r="D61" s="165"/>
      <c r="E61" s="25"/>
      <c r="F61" s="29" t="s">
        <v>24</v>
      </c>
      <c r="G61" s="166" t="s">
        <v>154</v>
      </c>
      <c r="H61" s="166"/>
      <c r="I61" s="166"/>
      <c r="J61" s="166"/>
      <c r="K61" s="166"/>
      <c r="L61" s="166"/>
      <c r="M61" s="166"/>
      <c r="N61" s="166"/>
    </row>
    <row r="62" spans="2:14" ht="15.75">
      <c r="B62" s="30"/>
      <c r="C62" s="7"/>
      <c r="D62" s="7"/>
      <c r="E62" s="7"/>
      <c r="F62" s="16"/>
      <c r="G62" s="31"/>
      <c r="H62" s="31"/>
      <c r="I62" s="31"/>
      <c r="J62" s="7"/>
      <c r="K62" s="7"/>
      <c r="L62" s="7"/>
      <c r="M62" s="32"/>
      <c r="N62" s="33"/>
    </row>
    <row r="63" spans="2:15" ht="15.75">
      <c r="B63" s="34" t="s">
        <v>26</v>
      </c>
      <c r="C63" s="7"/>
      <c r="D63" s="7"/>
      <c r="E63" s="7"/>
      <c r="F63" s="35">
        <v>1</v>
      </c>
      <c r="G63" s="35">
        <v>2</v>
      </c>
      <c r="H63" s="35">
        <v>3</v>
      </c>
      <c r="I63" s="35">
        <v>4</v>
      </c>
      <c r="J63" s="35">
        <v>5</v>
      </c>
      <c r="K63" s="167" t="s">
        <v>27</v>
      </c>
      <c r="L63" s="167"/>
      <c r="M63" s="35" t="s">
        <v>28</v>
      </c>
      <c r="N63" s="36" t="s">
        <v>29</v>
      </c>
      <c r="O63" s="37"/>
    </row>
    <row r="64" spans="2:14" ht="15">
      <c r="B64" s="38" t="s">
        <v>30</v>
      </c>
      <c r="C64" s="39" t="str">
        <f>IF(C59&gt;"",C59,"")</f>
        <v>Eeka Vihreälaakso</v>
      </c>
      <c r="D64" s="39" t="str">
        <f>IF(G59&gt;"",G59,"")</f>
        <v>Kasperi Illikainen</v>
      </c>
      <c r="E64" s="40"/>
      <c r="F64" s="41">
        <v>9</v>
      </c>
      <c r="G64" s="41">
        <v>23</v>
      </c>
      <c r="H64" s="41">
        <v>6</v>
      </c>
      <c r="I64" s="41"/>
      <c r="J64" s="41"/>
      <c r="K64" s="42">
        <f>IF(ISBLANK(F64),"",COUNTIF(F64:J64,"&gt;=0"))</f>
        <v>3</v>
      </c>
      <c r="L64" s="43">
        <f>IF(ISBLANK(F64),"",(IF(LEFT(F64,1)="-",1,0)+IF(LEFT(G64,1)="-",1,0)+IF(LEFT(H64,1)="-",1,0)+IF(LEFT(I64,1)="-",1,0)+IF(LEFT(J64,1)="-",1,0)))</f>
        <v>0</v>
      </c>
      <c r="M64" s="44">
        <f aca="true" t="shared" si="2" ref="M64:N68">IF(K64=3,1,"")</f>
        <v>1</v>
      </c>
      <c r="N64" s="44">
        <f t="shared" si="2"/>
      </c>
    </row>
    <row r="65" spans="2:14" ht="15">
      <c r="B65" s="38" t="s">
        <v>31</v>
      </c>
      <c r="C65" s="39" t="str">
        <f>IF(C60&gt;"",C60,"")</f>
        <v>Noel Metsätie</v>
      </c>
      <c r="D65" s="39" t="str">
        <f>IF(G60&gt;"",G60,"")</f>
        <v>Jesse Sorvoja</v>
      </c>
      <c r="E65" s="40"/>
      <c r="F65" s="41">
        <v>8</v>
      </c>
      <c r="G65" s="41">
        <v>9</v>
      </c>
      <c r="H65" s="41">
        <v>9</v>
      </c>
      <c r="I65" s="41"/>
      <c r="J65" s="41"/>
      <c r="K65" s="42">
        <f>IF(ISBLANK(F65),"",COUNTIF(F65:J65,"&gt;=0"))</f>
        <v>3</v>
      </c>
      <c r="L65" s="43">
        <f>IF(ISBLANK(F65),"",(IF(LEFT(F65,1)="-",1,0)+IF(LEFT(G65,1)="-",1,0)+IF(LEFT(H65,1)="-",1,0)+IF(LEFT(I65,1)="-",1,0)+IF(LEFT(J65,1)="-",1,0)))</f>
        <v>0</v>
      </c>
      <c r="M65" s="44">
        <f t="shared" si="2"/>
        <v>1</v>
      </c>
      <c r="N65" s="44">
        <f t="shared" si="2"/>
      </c>
    </row>
    <row r="66" spans="2:14" ht="15">
      <c r="B66" s="38" t="s">
        <v>32</v>
      </c>
      <c r="C66" s="39" t="str">
        <f>IF(C61&gt;"",C61,"")</f>
        <v>Eino Reina</v>
      </c>
      <c r="D66" s="39" t="str">
        <f>IF(G61&gt;"",G61,"")</f>
        <v>Heikki Lauri</v>
      </c>
      <c r="E66" s="40"/>
      <c r="F66" s="41">
        <v>-6</v>
      </c>
      <c r="G66" s="41">
        <v>4</v>
      </c>
      <c r="H66" s="41">
        <v>7</v>
      </c>
      <c r="I66" s="41">
        <v>13</v>
      </c>
      <c r="J66" s="41"/>
      <c r="K66" s="42">
        <f>IF(ISBLANK(F66),"",COUNTIF(F66:J66,"&gt;=0"))</f>
        <v>3</v>
      </c>
      <c r="L66" s="43">
        <f>IF(ISBLANK(F66),"",(IF(LEFT(F66,1)="-",1,0)+IF(LEFT(G66,1)="-",1,0)+IF(LEFT(H66,1)="-",1,0)+IF(LEFT(I66,1)="-",1,0)+IF(LEFT(J66,1)="-",1,0)))</f>
        <v>1</v>
      </c>
      <c r="M66" s="44">
        <f t="shared" si="2"/>
        <v>1</v>
      </c>
      <c r="N66" s="44">
        <f t="shared" si="2"/>
      </c>
    </row>
    <row r="67" spans="2:14" ht="15">
      <c r="B67" s="38" t="s">
        <v>33</v>
      </c>
      <c r="C67" s="39" t="str">
        <f>IF(C59&gt;"",C59,"")</f>
        <v>Eeka Vihreälaakso</v>
      </c>
      <c r="D67" s="39" t="str">
        <f>IF(G60&gt;"",G60,"")</f>
        <v>Jesse Sorvoja</v>
      </c>
      <c r="E67" s="40"/>
      <c r="F67" s="41"/>
      <c r="G67" s="41"/>
      <c r="H67" s="41"/>
      <c r="I67" s="41"/>
      <c r="J67" s="41"/>
      <c r="K67" s="42">
        <f>IF(ISBLANK(F67),"",COUNTIF(F67:J67,"&gt;=0"))</f>
      </c>
      <c r="L67" s="43">
        <f>IF(ISBLANK(F67),"",(IF(LEFT(F67,1)="-",1,0)+IF(LEFT(G67,1)="-",1,0)+IF(LEFT(H67,1)="-",1,0)+IF(LEFT(I67,1)="-",1,0)+IF(LEFT(J67,1)="-",1,0)))</f>
      </c>
      <c r="M67" s="44">
        <f t="shared" si="2"/>
      </c>
      <c r="N67" s="44">
        <f t="shared" si="2"/>
      </c>
    </row>
    <row r="68" spans="2:14" ht="15">
      <c r="B68" s="38" t="s">
        <v>34</v>
      </c>
      <c r="C68" s="39" t="str">
        <f>IF(C60&gt;"",C60,"")</f>
        <v>Noel Metsätie</v>
      </c>
      <c r="D68" s="39" t="str">
        <f>IF(G59&gt;"",G59,"")</f>
        <v>Kasperi Illikainen</v>
      </c>
      <c r="E68" s="40"/>
      <c r="F68" s="41"/>
      <c r="G68" s="41"/>
      <c r="H68" s="41"/>
      <c r="I68" s="41"/>
      <c r="J68" s="41"/>
      <c r="K68" s="42">
        <f>IF(ISBLANK(F68),"",COUNTIF(F68:J68,"&gt;=0"))</f>
      </c>
      <c r="L68" s="43">
        <f>IF(ISBLANK(F68),"",(IF(LEFT(F68,1)="-",1,0)+IF(LEFT(G68,1)="-",1,0)+IF(LEFT(H68,1)="-",1,0)+IF(LEFT(I68,1)="-",1,0)+IF(LEFT(J68,1)="-",1,0)))</f>
      </c>
      <c r="M68" s="44">
        <f t="shared" si="2"/>
      </c>
      <c r="N68" s="44">
        <f t="shared" si="2"/>
      </c>
    </row>
    <row r="69" spans="2:14" ht="15.75">
      <c r="B69" s="30"/>
      <c r="C69" s="7"/>
      <c r="D69" s="7"/>
      <c r="E69" s="7"/>
      <c r="F69" s="7"/>
      <c r="G69" s="7"/>
      <c r="H69" s="7"/>
      <c r="I69" s="168" t="s">
        <v>35</v>
      </c>
      <c r="J69" s="168"/>
      <c r="K69" s="45">
        <f>SUM(K64:K68)</f>
        <v>9</v>
      </c>
      <c r="L69" s="45">
        <f>SUM(L64:L68)</f>
        <v>1</v>
      </c>
      <c r="M69" s="45">
        <f>SUM(M64:M68)</f>
        <v>3</v>
      </c>
      <c r="N69" s="45">
        <f>SUM(N64:N68)</f>
        <v>0</v>
      </c>
    </row>
    <row r="70" spans="2:14" ht="15.75">
      <c r="B70" s="46" t="s">
        <v>36</v>
      </c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47"/>
    </row>
    <row r="71" spans="2:14" ht="15.75">
      <c r="B71" s="48" t="s">
        <v>37</v>
      </c>
      <c r="C71" s="49"/>
      <c r="D71" s="49" t="s">
        <v>38</v>
      </c>
      <c r="E71" s="50"/>
      <c r="F71" s="49"/>
      <c r="G71" s="49" t="s">
        <v>39</v>
      </c>
      <c r="H71" s="50"/>
      <c r="I71" s="49"/>
      <c r="J71" s="51" t="s">
        <v>40</v>
      </c>
      <c r="K71" s="12"/>
      <c r="L71" s="7"/>
      <c r="M71" s="7"/>
      <c r="N71" s="47"/>
    </row>
    <row r="72" spans="2:14" ht="18">
      <c r="B72" s="30"/>
      <c r="C72" s="7"/>
      <c r="D72" s="7"/>
      <c r="E72" s="7"/>
      <c r="F72" s="7"/>
      <c r="G72" s="7"/>
      <c r="H72" s="7"/>
      <c r="I72" s="7"/>
      <c r="J72" s="169" t="str">
        <f>IF(M69=3,C58,IF(N69=3,G58,""))</f>
        <v>PTS Sherwood</v>
      </c>
      <c r="K72" s="169"/>
      <c r="L72" s="169"/>
      <c r="M72" s="169"/>
      <c r="N72" s="169"/>
    </row>
    <row r="73" spans="2:14" ht="18">
      <c r="B73" s="52"/>
      <c r="C73" s="53"/>
      <c r="D73" s="53"/>
      <c r="E73" s="53"/>
      <c r="F73" s="53"/>
      <c r="G73" s="53"/>
      <c r="H73" s="53"/>
      <c r="I73" s="53"/>
      <c r="J73" s="54"/>
      <c r="K73" s="54"/>
      <c r="L73" s="54"/>
      <c r="M73" s="54"/>
      <c r="N73" s="55"/>
    </row>
    <row r="74" ht="15">
      <c r="B74" s="37" t="s">
        <v>41</v>
      </c>
    </row>
    <row r="75" ht="15">
      <c r="B75" t="s">
        <v>42</v>
      </c>
    </row>
    <row r="76" ht="15">
      <c r="B76" t="s">
        <v>43</v>
      </c>
    </row>
    <row r="78" spans="2:14" ht="15.75">
      <c r="B78" s="1"/>
      <c r="C78" s="2"/>
      <c r="D78" s="3"/>
      <c r="E78" s="3"/>
      <c r="F78" s="152" t="s">
        <v>0</v>
      </c>
      <c r="G78" s="152"/>
      <c r="H78" s="153" t="s">
        <v>1</v>
      </c>
      <c r="I78" s="153"/>
      <c r="J78" s="153"/>
      <c r="K78" s="153"/>
      <c r="L78" s="153"/>
      <c r="M78" s="153"/>
      <c r="N78" s="153"/>
    </row>
    <row r="79" spans="2:14" ht="15.75">
      <c r="B79" s="4"/>
      <c r="C79" s="5" t="s">
        <v>2</v>
      </c>
      <c r="D79" s="6"/>
      <c r="E79" s="7"/>
      <c r="F79" s="154" t="s">
        <v>3</v>
      </c>
      <c r="G79" s="154"/>
      <c r="H79" s="155" t="s">
        <v>4</v>
      </c>
      <c r="I79" s="155"/>
      <c r="J79" s="155"/>
      <c r="K79" s="155"/>
      <c r="L79" s="155"/>
      <c r="M79" s="155"/>
      <c r="N79" s="155"/>
    </row>
    <row r="80" spans="2:14" ht="15.75">
      <c r="B80" s="8"/>
      <c r="C80" s="9"/>
      <c r="D80" s="7"/>
      <c r="E80" s="7"/>
      <c r="F80" s="156" t="s">
        <v>5</v>
      </c>
      <c r="G80" s="156"/>
      <c r="H80" s="157" t="s">
        <v>140</v>
      </c>
      <c r="I80" s="157"/>
      <c r="J80" s="157"/>
      <c r="K80" s="157"/>
      <c r="L80" s="157"/>
      <c r="M80" s="157"/>
      <c r="N80" s="157"/>
    </row>
    <row r="81" spans="2:14" ht="20.25">
      <c r="B81" s="10"/>
      <c r="C81" s="11" t="s">
        <v>7</v>
      </c>
      <c r="D81" s="12"/>
      <c r="E81" s="7"/>
      <c r="F81" s="158" t="s">
        <v>8</v>
      </c>
      <c r="G81" s="158"/>
      <c r="H81" s="159">
        <v>45367</v>
      </c>
      <c r="I81" s="159"/>
      <c r="J81" s="159"/>
      <c r="K81" s="13" t="s">
        <v>9</v>
      </c>
      <c r="L81" s="160"/>
      <c r="M81" s="160"/>
      <c r="N81" s="160"/>
    </row>
    <row r="82" spans="2:14" ht="15.75">
      <c r="B82" s="14"/>
      <c r="C82" s="15"/>
      <c r="D82" s="7"/>
      <c r="E82" s="7"/>
      <c r="F82" s="16"/>
      <c r="G82" s="15"/>
      <c r="H82" s="15"/>
      <c r="I82" s="17"/>
      <c r="J82" s="18"/>
      <c r="K82" s="19"/>
      <c r="L82" s="19"/>
      <c r="M82" s="19"/>
      <c r="N82" s="20"/>
    </row>
    <row r="83" spans="2:14" ht="15.75">
      <c r="B83" s="21" t="s">
        <v>10</v>
      </c>
      <c r="C83" s="161" t="s">
        <v>44</v>
      </c>
      <c r="D83" s="161"/>
      <c r="E83" s="22"/>
      <c r="F83" s="23" t="s">
        <v>12</v>
      </c>
      <c r="G83" s="162" t="s">
        <v>155</v>
      </c>
      <c r="H83" s="162"/>
      <c r="I83" s="162"/>
      <c r="J83" s="162"/>
      <c r="K83" s="162"/>
      <c r="L83" s="162"/>
      <c r="M83" s="162"/>
      <c r="N83" s="162"/>
    </row>
    <row r="84" spans="2:14" ht="15">
      <c r="B84" s="24" t="s">
        <v>14</v>
      </c>
      <c r="C84" s="163" t="s">
        <v>46</v>
      </c>
      <c r="D84" s="163"/>
      <c r="E84" s="25"/>
      <c r="F84" s="26" t="s">
        <v>16</v>
      </c>
      <c r="G84" s="164" t="s">
        <v>156</v>
      </c>
      <c r="H84" s="164"/>
      <c r="I84" s="164"/>
      <c r="J84" s="164"/>
      <c r="K84" s="164"/>
      <c r="L84" s="164"/>
      <c r="M84" s="164"/>
      <c r="N84" s="164"/>
    </row>
    <row r="85" spans="2:14" ht="15">
      <c r="B85" s="27" t="s">
        <v>18</v>
      </c>
      <c r="C85" s="165" t="s">
        <v>48</v>
      </c>
      <c r="D85" s="165"/>
      <c r="E85" s="25"/>
      <c r="F85" s="28" t="s">
        <v>20</v>
      </c>
      <c r="G85" s="166" t="s">
        <v>72</v>
      </c>
      <c r="H85" s="166"/>
      <c r="I85" s="166"/>
      <c r="J85" s="166"/>
      <c r="K85" s="166"/>
      <c r="L85" s="166"/>
      <c r="M85" s="166"/>
      <c r="N85" s="166"/>
    </row>
    <row r="86" spans="2:14" ht="15">
      <c r="B86" s="27" t="s">
        <v>22</v>
      </c>
      <c r="C86" s="165" t="s">
        <v>50</v>
      </c>
      <c r="D86" s="165"/>
      <c r="E86" s="25"/>
      <c r="F86" s="29" t="s">
        <v>24</v>
      </c>
      <c r="G86" s="166" t="s">
        <v>157</v>
      </c>
      <c r="H86" s="166"/>
      <c r="I86" s="166"/>
      <c r="J86" s="166"/>
      <c r="K86" s="166"/>
      <c r="L86" s="166"/>
      <c r="M86" s="166"/>
      <c r="N86" s="166"/>
    </row>
    <row r="87" spans="2:14" ht="15.75">
      <c r="B87" s="30"/>
      <c r="C87" s="7"/>
      <c r="D87" s="7"/>
      <c r="E87" s="7"/>
      <c r="F87" s="16"/>
      <c r="G87" s="31"/>
      <c r="H87" s="31"/>
      <c r="I87" s="31"/>
      <c r="J87" s="7"/>
      <c r="K87" s="7"/>
      <c r="L87" s="7"/>
      <c r="M87" s="32"/>
      <c r="N87" s="33"/>
    </row>
    <row r="88" spans="2:15" ht="15.75">
      <c r="B88" s="34" t="s">
        <v>26</v>
      </c>
      <c r="C88" s="7"/>
      <c r="D88" s="7"/>
      <c r="E88" s="7"/>
      <c r="F88" s="35">
        <v>1</v>
      </c>
      <c r="G88" s="35">
        <v>2</v>
      </c>
      <c r="H88" s="35">
        <v>3</v>
      </c>
      <c r="I88" s="35">
        <v>4</v>
      </c>
      <c r="J88" s="35">
        <v>5</v>
      </c>
      <c r="K88" s="167" t="s">
        <v>27</v>
      </c>
      <c r="L88" s="167"/>
      <c r="M88" s="35" t="s">
        <v>28</v>
      </c>
      <c r="N88" s="36" t="s">
        <v>29</v>
      </c>
      <c r="O88" s="37"/>
    </row>
    <row r="89" spans="2:14" ht="15">
      <c r="B89" s="38" t="s">
        <v>30</v>
      </c>
      <c r="C89" s="39" t="str">
        <f>IF(C84&gt;"",C84,"")</f>
        <v>Niko Hämäläinen</v>
      </c>
      <c r="D89" s="39" t="str">
        <f>IF(G84&gt;"",G84,"")</f>
        <v>Kaarlo Lampinen</v>
      </c>
      <c r="E89" s="40"/>
      <c r="F89" s="41">
        <v>8</v>
      </c>
      <c r="G89" s="41">
        <v>9</v>
      </c>
      <c r="H89" s="41">
        <v>7</v>
      </c>
      <c r="I89" s="41"/>
      <c r="J89" s="41"/>
      <c r="K89" s="42">
        <f>IF(ISBLANK(F89),"",COUNTIF(F89:J89,"&gt;=0"))</f>
        <v>3</v>
      </c>
      <c r="L89" s="43">
        <f>IF(ISBLANK(F89),"",(IF(LEFT(F89,1)="-",1,0)+IF(LEFT(G89,1)="-",1,0)+IF(LEFT(H89,1)="-",1,0)+IF(LEFT(I89,1)="-",1,0)+IF(LEFT(J89,1)="-",1,0)))</f>
        <v>0</v>
      </c>
      <c r="M89" s="44">
        <f aca="true" t="shared" si="3" ref="M89:N93">IF(K89=3,1,"")</f>
        <v>1</v>
      </c>
      <c r="N89" s="44">
        <f t="shared" si="3"/>
      </c>
    </row>
    <row r="90" spans="2:14" ht="15">
      <c r="B90" s="38" t="s">
        <v>31</v>
      </c>
      <c r="C90" s="39" t="str">
        <f>IF(C85&gt;"",C85,"")</f>
        <v>Elmeri Räsänen</v>
      </c>
      <c r="D90" s="39" t="str">
        <f>IF(G85&gt;"",G85,"")</f>
        <v>Aapo Åvist</v>
      </c>
      <c r="E90" s="40"/>
      <c r="F90" s="41">
        <v>3</v>
      </c>
      <c r="G90" s="41">
        <v>-8</v>
      </c>
      <c r="H90" s="41">
        <v>7</v>
      </c>
      <c r="I90" s="41">
        <v>-7</v>
      </c>
      <c r="J90" s="41">
        <v>8</v>
      </c>
      <c r="K90" s="42">
        <f>IF(ISBLANK(F90),"",COUNTIF(F90:J90,"&gt;=0"))</f>
        <v>3</v>
      </c>
      <c r="L90" s="43">
        <f>IF(ISBLANK(F90),"",(IF(LEFT(F90,1)="-",1,0)+IF(LEFT(G90,1)="-",1,0)+IF(LEFT(H90,1)="-",1,0)+IF(LEFT(I90,1)="-",1,0)+IF(LEFT(J90,1)="-",1,0)))</f>
        <v>2</v>
      </c>
      <c r="M90" s="44">
        <f t="shared" si="3"/>
        <v>1</v>
      </c>
      <c r="N90" s="44">
        <f t="shared" si="3"/>
      </c>
    </row>
    <row r="91" spans="2:14" ht="15">
      <c r="B91" s="38" t="s">
        <v>32</v>
      </c>
      <c r="C91" s="39" t="str">
        <f>IF(C86&gt;"",C86,"")</f>
        <v>Konsta Leppänen</v>
      </c>
      <c r="D91" s="39" t="str">
        <f>IF(G86&gt;"",G86,"")</f>
        <v>Onni Savola</v>
      </c>
      <c r="E91" s="40"/>
      <c r="F91" s="41">
        <v>5</v>
      </c>
      <c r="G91" s="41">
        <v>10</v>
      </c>
      <c r="H91" s="41">
        <v>6</v>
      </c>
      <c r="I91" s="41"/>
      <c r="J91" s="41"/>
      <c r="K91" s="42">
        <f>IF(ISBLANK(F91),"",COUNTIF(F91:J91,"&gt;=0"))</f>
        <v>3</v>
      </c>
      <c r="L91" s="43">
        <f>IF(ISBLANK(F91),"",(IF(LEFT(F91,1)="-",1,0)+IF(LEFT(G91,1)="-",1,0)+IF(LEFT(H91,1)="-",1,0)+IF(LEFT(I91,1)="-",1,0)+IF(LEFT(J91,1)="-",1,0)))</f>
        <v>0</v>
      </c>
      <c r="M91" s="44">
        <f t="shared" si="3"/>
        <v>1</v>
      </c>
      <c r="N91" s="44">
        <f t="shared" si="3"/>
      </c>
    </row>
    <row r="92" spans="2:14" ht="15">
      <c r="B92" s="38" t="s">
        <v>33</v>
      </c>
      <c r="C92" s="39" t="str">
        <f>IF(C84&gt;"",C84,"")</f>
        <v>Niko Hämäläinen</v>
      </c>
      <c r="D92" s="39" t="str">
        <f>IF(G85&gt;"",G85,"")</f>
        <v>Aapo Åvist</v>
      </c>
      <c r="E92" s="40"/>
      <c r="F92" s="41"/>
      <c r="G92" s="41"/>
      <c r="H92" s="41"/>
      <c r="I92" s="41"/>
      <c r="J92" s="41"/>
      <c r="K92" s="42">
        <f>IF(ISBLANK(F92),"",COUNTIF(F92:J92,"&gt;=0"))</f>
      </c>
      <c r="L92" s="43">
        <f>IF(ISBLANK(F92),"",(IF(LEFT(F92,1)="-",1,0)+IF(LEFT(G92,1)="-",1,0)+IF(LEFT(H92,1)="-",1,0)+IF(LEFT(I92,1)="-",1,0)+IF(LEFT(J92,1)="-",1,0)))</f>
      </c>
      <c r="M92" s="44">
        <f t="shared" si="3"/>
      </c>
      <c r="N92" s="44">
        <f t="shared" si="3"/>
      </c>
    </row>
    <row r="93" spans="2:14" ht="15">
      <c r="B93" s="38" t="s">
        <v>34</v>
      </c>
      <c r="C93" s="39" t="str">
        <f>IF(C85&gt;"",C85,"")</f>
        <v>Elmeri Räsänen</v>
      </c>
      <c r="D93" s="39" t="str">
        <f>IF(G84&gt;"",G84,"")</f>
        <v>Kaarlo Lampinen</v>
      </c>
      <c r="E93" s="40"/>
      <c r="F93" s="41"/>
      <c r="G93" s="41"/>
      <c r="H93" s="41"/>
      <c r="I93" s="41"/>
      <c r="J93" s="41"/>
      <c r="K93" s="42">
        <f>IF(ISBLANK(F93),"",COUNTIF(F93:J93,"&gt;=0"))</f>
      </c>
      <c r="L93" s="43">
        <f>IF(ISBLANK(F93),"",(IF(LEFT(F93,1)="-",1,0)+IF(LEFT(G93,1)="-",1,0)+IF(LEFT(H93,1)="-",1,0)+IF(LEFT(I93,1)="-",1,0)+IF(LEFT(J93,1)="-",1,0)))</f>
      </c>
      <c r="M93" s="44">
        <f t="shared" si="3"/>
      </c>
      <c r="N93" s="44">
        <f t="shared" si="3"/>
      </c>
    </row>
    <row r="94" spans="2:14" ht="15.75">
      <c r="B94" s="30"/>
      <c r="C94" s="7"/>
      <c r="D94" s="7"/>
      <c r="E94" s="7"/>
      <c r="F94" s="7"/>
      <c r="G94" s="7"/>
      <c r="H94" s="7"/>
      <c r="I94" s="168" t="s">
        <v>35</v>
      </c>
      <c r="J94" s="168"/>
      <c r="K94" s="45">
        <f>SUM(K89:K93)</f>
        <v>9</v>
      </c>
      <c r="L94" s="45">
        <f>SUM(L89:L93)</f>
        <v>2</v>
      </c>
      <c r="M94" s="45">
        <f>SUM(M89:M93)</f>
        <v>3</v>
      </c>
      <c r="N94" s="45">
        <f>SUM(N89:N93)</f>
        <v>0</v>
      </c>
    </row>
    <row r="95" spans="2:14" ht="15.75">
      <c r="B95" s="46" t="s">
        <v>36</v>
      </c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47"/>
    </row>
    <row r="96" spans="2:14" ht="15.75">
      <c r="B96" s="48" t="s">
        <v>37</v>
      </c>
      <c r="C96" s="49"/>
      <c r="D96" s="49" t="s">
        <v>38</v>
      </c>
      <c r="E96" s="50"/>
      <c r="F96" s="49"/>
      <c r="G96" s="49" t="s">
        <v>39</v>
      </c>
      <c r="H96" s="50"/>
      <c r="I96" s="49"/>
      <c r="J96" s="51" t="s">
        <v>40</v>
      </c>
      <c r="K96" s="12"/>
      <c r="L96" s="7"/>
      <c r="M96" s="7"/>
      <c r="N96" s="47"/>
    </row>
    <row r="97" spans="2:14" ht="18">
      <c r="B97" s="30"/>
      <c r="C97" s="7"/>
      <c r="D97" s="7"/>
      <c r="E97" s="7"/>
      <c r="F97" s="7"/>
      <c r="G97" s="7"/>
      <c r="H97" s="7"/>
      <c r="I97" s="7"/>
      <c r="J97" s="169" t="str">
        <f>IF(M94=3,C83,IF(N94=3,G83,""))</f>
        <v>KuPTS</v>
      </c>
      <c r="K97" s="169"/>
      <c r="L97" s="169"/>
      <c r="M97" s="169"/>
      <c r="N97" s="169"/>
    </row>
    <row r="98" spans="2:14" ht="18">
      <c r="B98" s="52"/>
      <c r="C98" s="53"/>
      <c r="D98" s="53"/>
      <c r="E98" s="53"/>
      <c r="F98" s="53"/>
      <c r="G98" s="53"/>
      <c r="H98" s="53"/>
      <c r="I98" s="53"/>
      <c r="J98" s="54"/>
      <c r="K98" s="54"/>
      <c r="L98" s="54"/>
      <c r="M98" s="54"/>
      <c r="N98" s="55"/>
    </row>
    <row r="99" ht="15">
      <c r="B99" s="37" t="s">
        <v>41</v>
      </c>
    </row>
    <row r="100" ht="15">
      <c r="B100" t="s">
        <v>42</v>
      </c>
    </row>
    <row r="101" ht="15">
      <c r="B101" t="s">
        <v>43</v>
      </c>
    </row>
    <row r="103" spans="2:14" ht="15.75">
      <c r="B103" s="1"/>
      <c r="C103" s="2"/>
      <c r="D103" s="3"/>
      <c r="E103" s="3"/>
      <c r="F103" s="152" t="s">
        <v>0</v>
      </c>
      <c r="G103" s="152"/>
      <c r="H103" s="153" t="s">
        <v>1</v>
      </c>
      <c r="I103" s="153"/>
      <c r="J103" s="153"/>
      <c r="K103" s="153"/>
      <c r="L103" s="153"/>
      <c r="M103" s="153"/>
      <c r="N103" s="153"/>
    </row>
    <row r="104" spans="2:14" ht="15.75">
      <c r="B104" s="4"/>
      <c r="C104" s="5" t="s">
        <v>2</v>
      </c>
      <c r="D104" s="6"/>
      <c r="E104" s="7"/>
      <c r="F104" s="154" t="s">
        <v>3</v>
      </c>
      <c r="G104" s="154"/>
      <c r="H104" s="155" t="s">
        <v>4</v>
      </c>
      <c r="I104" s="155"/>
      <c r="J104" s="155"/>
      <c r="K104" s="155"/>
      <c r="L104" s="155"/>
      <c r="M104" s="155"/>
      <c r="N104" s="155"/>
    </row>
    <row r="105" spans="2:14" ht="15.75">
      <c r="B105" s="8"/>
      <c r="C105" s="9"/>
      <c r="D105" s="7"/>
      <c r="E105" s="7"/>
      <c r="F105" s="156" t="s">
        <v>5</v>
      </c>
      <c r="G105" s="156"/>
      <c r="H105" s="157" t="s">
        <v>140</v>
      </c>
      <c r="I105" s="157"/>
      <c r="J105" s="157"/>
      <c r="K105" s="157"/>
      <c r="L105" s="157"/>
      <c r="M105" s="157"/>
      <c r="N105" s="157"/>
    </row>
    <row r="106" spans="2:14" ht="20.25">
      <c r="B106" s="10"/>
      <c r="C106" s="11" t="s">
        <v>7</v>
      </c>
      <c r="D106" s="12"/>
      <c r="E106" s="7"/>
      <c r="F106" s="158" t="s">
        <v>8</v>
      </c>
      <c r="G106" s="158"/>
      <c r="H106" s="159">
        <v>45367</v>
      </c>
      <c r="I106" s="159"/>
      <c r="J106" s="159"/>
      <c r="K106" s="13" t="s">
        <v>9</v>
      </c>
      <c r="L106" s="160"/>
      <c r="M106" s="160"/>
      <c r="N106" s="160"/>
    </row>
    <row r="107" spans="2:14" ht="15.75">
      <c r="B107" s="14"/>
      <c r="C107" s="15"/>
      <c r="D107" s="7"/>
      <c r="E107" s="7"/>
      <c r="F107" s="16"/>
      <c r="G107" s="15"/>
      <c r="H107" s="15"/>
      <c r="I107" s="17"/>
      <c r="J107" s="18"/>
      <c r="K107" s="19"/>
      <c r="L107" s="19"/>
      <c r="M107" s="19"/>
      <c r="N107" s="20"/>
    </row>
    <row r="108" spans="2:14" ht="15.75">
      <c r="B108" s="21" t="s">
        <v>10</v>
      </c>
      <c r="C108" s="161" t="s">
        <v>57</v>
      </c>
      <c r="D108" s="161"/>
      <c r="E108" s="22"/>
      <c r="F108" s="23" t="s">
        <v>12</v>
      </c>
      <c r="G108" s="162" t="s">
        <v>53</v>
      </c>
      <c r="H108" s="162"/>
      <c r="I108" s="162"/>
      <c r="J108" s="162"/>
      <c r="K108" s="162"/>
      <c r="L108" s="162"/>
      <c r="M108" s="162"/>
      <c r="N108" s="162"/>
    </row>
    <row r="109" spans="2:14" ht="15">
      <c r="B109" s="24" t="s">
        <v>14</v>
      </c>
      <c r="C109" s="163" t="s">
        <v>158</v>
      </c>
      <c r="D109" s="163"/>
      <c r="E109" s="25"/>
      <c r="F109" s="26" t="s">
        <v>16</v>
      </c>
      <c r="G109" s="164" t="s">
        <v>142</v>
      </c>
      <c r="H109" s="164"/>
      <c r="I109" s="164"/>
      <c r="J109" s="164"/>
      <c r="K109" s="164"/>
      <c r="L109" s="164"/>
      <c r="M109" s="164"/>
      <c r="N109" s="164"/>
    </row>
    <row r="110" spans="2:14" ht="15">
      <c r="B110" s="27" t="s">
        <v>18</v>
      </c>
      <c r="C110" s="165" t="s">
        <v>59</v>
      </c>
      <c r="D110" s="165"/>
      <c r="E110" s="25"/>
      <c r="F110" s="28" t="s">
        <v>20</v>
      </c>
      <c r="G110" s="166" t="s">
        <v>66</v>
      </c>
      <c r="H110" s="166"/>
      <c r="I110" s="166"/>
      <c r="J110" s="166"/>
      <c r="K110" s="166"/>
      <c r="L110" s="166"/>
      <c r="M110" s="166"/>
      <c r="N110" s="166"/>
    </row>
    <row r="111" spans="2:14" ht="15">
      <c r="B111" s="27" t="s">
        <v>22</v>
      </c>
      <c r="C111" s="165" t="s">
        <v>61</v>
      </c>
      <c r="D111" s="165"/>
      <c r="E111" s="25"/>
      <c r="F111" s="29" t="s">
        <v>24</v>
      </c>
      <c r="G111" s="166" t="s">
        <v>145</v>
      </c>
      <c r="H111" s="166"/>
      <c r="I111" s="166"/>
      <c r="J111" s="166"/>
      <c r="K111" s="166"/>
      <c r="L111" s="166"/>
      <c r="M111" s="166"/>
      <c r="N111" s="166"/>
    </row>
    <row r="112" spans="2:14" ht="15.75">
      <c r="B112" s="30"/>
      <c r="C112" s="7"/>
      <c r="D112" s="7"/>
      <c r="E112" s="7"/>
      <c r="F112" s="16"/>
      <c r="G112" s="31"/>
      <c r="H112" s="31"/>
      <c r="I112" s="31"/>
      <c r="J112" s="7"/>
      <c r="K112" s="7"/>
      <c r="L112" s="7"/>
      <c r="M112" s="32"/>
      <c r="N112" s="33"/>
    </row>
    <row r="113" spans="2:15" ht="15.75">
      <c r="B113" s="34" t="s">
        <v>26</v>
      </c>
      <c r="C113" s="7"/>
      <c r="D113" s="7"/>
      <c r="E113" s="7"/>
      <c r="F113" s="35">
        <v>1</v>
      </c>
      <c r="G113" s="35">
        <v>2</v>
      </c>
      <c r="H113" s="35">
        <v>3</v>
      </c>
      <c r="I113" s="35">
        <v>4</v>
      </c>
      <c r="J113" s="35">
        <v>5</v>
      </c>
      <c r="K113" s="167" t="s">
        <v>27</v>
      </c>
      <c r="L113" s="167"/>
      <c r="M113" s="35" t="s">
        <v>28</v>
      </c>
      <c r="N113" s="36" t="s">
        <v>29</v>
      </c>
      <c r="O113" s="37"/>
    </row>
    <row r="114" spans="2:14" ht="15">
      <c r="B114" s="38" t="s">
        <v>30</v>
      </c>
      <c r="C114" s="39" t="str">
        <f>IF(C109&gt;"",C109,"")</f>
        <v>Matias Valtonen</v>
      </c>
      <c r="D114" s="39" t="str">
        <f>IF(G109&gt;"",G109,"")</f>
        <v>Toivo Halmepuro</v>
      </c>
      <c r="E114" s="40"/>
      <c r="F114" s="41">
        <v>-4</v>
      </c>
      <c r="G114" s="41">
        <v>-9</v>
      </c>
      <c r="H114" s="41">
        <v>-5</v>
      </c>
      <c r="I114" s="41"/>
      <c r="J114" s="41"/>
      <c r="K114" s="42">
        <f>IF(ISBLANK(F114),"",COUNTIF(F114:J114,"&gt;=0"))</f>
        <v>0</v>
      </c>
      <c r="L114" s="43">
        <f>IF(ISBLANK(F114),"",(IF(LEFT(F114,1)="-",1,0)+IF(LEFT(G114,1)="-",1,0)+IF(LEFT(H114,1)="-",1,0)+IF(LEFT(I114,1)="-",1,0)+IF(LEFT(J114,1)="-",1,0)))</f>
        <v>3</v>
      </c>
      <c r="M114" s="44">
        <f aca="true" t="shared" si="4" ref="M114:N118">IF(K114=3,1,"")</f>
      </c>
      <c r="N114" s="44">
        <f t="shared" si="4"/>
        <v>1</v>
      </c>
    </row>
    <row r="115" spans="2:14" ht="15">
      <c r="B115" s="38" t="s">
        <v>31</v>
      </c>
      <c r="C115" s="39" t="str">
        <f>IF(C110&gt;"",C110,"")</f>
        <v>Jasper Haapala</v>
      </c>
      <c r="D115" s="39" t="str">
        <f>IF(G110&gt;"",G110,"")</f>
        <v>Akseli Julkunen</v>
      </c>
      <c r="E115" s="40"/>
      <c r="F115" s="41">
        <v>9</v>
      </c>
      <c r="G115" s="41">
        <v>5</v>
      </c>
      <c r="H115" s="41">
        <v>-8</v>
      </c>
      <c r="I115" s="41">
        <v>-8</v>
      </c>
      <c r="J115" s="41">
        <v>8</v>
      </c>
      <c r="K115" s="42">
        <f>IF(ISBLANK(F115),"",COUNTIF(F115:J115,"&gt;=0"))</f>
        <v>3</v>
      </c>
      <c r="L115" s="43">
        <f>IF(ISBLANK(F115),"",(IF(LEFT(F115,1)="-",1,0)+IF(LEFT(G115,1)="-",1,0)+IF(LEFT(H115,1)="-",1,0)+IF(LEFT(I115,1)="-",1,0)+IF(LEFT(J115,1)="-",1,0)))</f>
        <v>2</v>
      </c>
      <c r="M115" s="44">
        <f t="shared" si="4"/>
        <v>1</v>
      </c>
      <c r="N115" s="44">
        <f t="shared" si="4"/>
      </c>
    </row>
    <row r="116" spans="2:14" ht="15">
      <c r="B116" s="38" t="s">
        <v>32</v>
      </c>
      <c r="C116" s="39" t="str">
        <f>IF(C111&gt;"",C111,"")</f>
        <v>Väinö Saarela</v>
      </c>
      <c r="D116" s="39" t="str">
        <f>IF(G111&gt;"",G111,"")</f>
        <v>Noel Kokkonen</v>
      </c>
      <c r="E116" s="40"/>
      <c r="F116" s="41">
        <v>-9</v>
      </c>
      <c r="G116" s="41">
        <v>-7</v>
      </c>
      <c r="H116" s="41">
        <v>-6</v>
      </c>
      <c r="I116" s="41"/>
      <c r="J116" s="41"/>
      <c r="K116" s="42">
        <f>IF(ISBLANK(F116),"",COUNTIF(F116:J116,"&gt;=0"))</f>
        <v>0</v>
      </c>
      <c r="L116" s="43">
        <f>IF(ISBLANK(F116),"",(IF(LEFT(F116,1)="-",1,0)+IF(LEFT(G116,1)="-",1,0)+IF(LEFT(H116,1)="-",1,0)+IF(LEFT(I116,1)="-",1,0)+IF(LEFT(J116,1)="-",1,0)))</f>
        <v>3</v>
      </c>
      <c r="M116" s="44">
        <f t="shared" si="4"/>
      </c>
      <c r="N116" s="44">
        <f t="shared" si="4"/>
        <v>1</v>
      </c>
    </row>
    <row r="117" spans="2:14" ht="15">
      <c r="B117" s="38" t="s">
        <v>33</v>
      </c>
      <c r="C117" s="39" t="str">
        <f>IF(C109&gt;"",C109,"")</f>
        <v>Matias Valtonen</v>
      </c>
      <c r="D117" s="39" t="str">
        <f>IF(G110&gt;"",G110,"")</f>
        <v>Akseli Julkunen</v>
      </c>
      <c r="E117" s="40"/>
      <c r="F117" s="41">
        <v>-3</v>
      </c>
      <c r="G117" s="41">
        <v>-2</v>
      </c>
      <c r="H117" s="41">
        <v>-3</v>
      </c>
      <c r="I117" s="41"/>
      <c r="J117" s="41"/>
      <c r="K117" s="42">
        <f>IF(ISBLANK(F117),"",COUNTIF(F117:J117,"&gt;=0"))</f>
        <v>0</v>
      </c>
      <c r="L117" s="43">
        <f>IF(ISBLANK(F117),"",(IF(LEFT(F117,1)="-",1,0)+IF(LEFT(G117,1)="-",1,0)+IF(LEFT(H117,1)="-",1,0)+IF(LEFT(I117,1)="-",1,0)+IF(LEFT(J117,1)="-",1,0)))</f>
        <v>3</v>
      </c>
      <c r="M117" s="44">
        <f t="shared" si="4"/>
      </c>
      <c r="N117" s="44">
        <f t="shared" si="4"/>
        <v>1</v>
      </c>
    </row>
    <row r="118" spans="2:14" ht="15">
      <c r="B118" s="38" t="s">
        <v>34</v>
      </c>
      <c r="C118" s="39" t="str">
        <f>IF(C110&gt;"",C110,"")</f>
        <v>Jasper Haapala</v>
      </c>
      <c r="D118" s="39" t="str">
        <f>IF(G109&gt;"",G109,"")</f>
        <v>Toivo Halmepuro</v>
      </c>
      <c r="E118" s="40"/>
      <c r="F118" s="41"/>
      <c r="G118" s="41"/>
      <c r="H118" s="41"/>
      <c r="I118" s="41"/>
      <c r="J118" s="41"/>
      <c r="K118" s="42">
        <f>IF(ISBLANK(F118),"",COUNTIF(F118:J118,"&gt;=0"))</f>
      </c>
      <c r="L118" s="43">
        <f>IF(ISBLANK(F118),"",(IF(LEFT(F118,1)="-",1,0)+IF(LEFT(G118,1)="-",1,0)+IF(LEFT(H118,1)="-",1,0)+IF(LEFT(I118,1)="-",1,0)+IF(LEFT(J118,1)="-",1,0)))</f>
      </c>
      <c r="M118" s="44">
        <f t="shared" si="4"/>
      </c>
      <c r="N118" s="44">
        <f t="shared" si="4"/>
      </c>
    </row>
    <row r="119" spans="2:14" ht="15.75">
      <c r="B119" s="30"/>
      <c r="C119" s="7"/>
      <c r="D119" s="7"/>
      <c r="E119" s="7"/>
      <c r="F119" s="7"/>
      <c r="G119" s="7"/>
      <c r="H119" s="7"/>
      <c r="I119" s="168" t="s">
        <v>35</v>
      </c>
      <c r="J119" s="168"/>
      <c r="K119" s="45">
        <f>SUM(K114:K118)</f>
        <v>3</v>
      </c>
      <c r="L119" s="45">
        <f>SUM(L114:L118)</f>
        <v>11</v>
      </c>
      <c r="M119" s="45">
        <f>SUM(M114:M118)</f>
        <v>1</v>
      </c>
      <c r="N119" s="45">
        <f>SUM(N114:N118)</f>
        <v>3</v>
      </c>
    </row>
    <row r="120" spans="2:14" ht="15.75">
      <c r="B120" s="46" t="s">
        <v>36</v>
      </c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47"/>
    </row>
    <row r="121" spans="2:14" ht="15.75">
      <c r="B121" s="48" t="s">
        <v>37</v>
      </c>
      <c r="C121" s="49"/>
      <c r="D121" s="49" t="s">
        <v>38</v>
      </c>
      <c r="E121" s="50"/>
      <c r="F121" s="49"/>
      <c r="G121" s="49" t="s">
        <v>39</v>
      </c>
      <c r="H121" s="50"/>
      <c r="I121" s="49"/>
      <c r="J121" s="51" t="s">
        <v>40</v>
      </c>
      <c r="K121" s="12"/>
      <c r="L121" s="7"/>
      <c r="M121" s="7"/>
      <c r="N121" s="47"/>
    </row>
    <row r="122" spans="2:14" ht="18">
      <c r="B122" s="30"/>
      <c r="C122" s="7"/>
      <c r="D122" s="7"/>
      <c r="E122" s="7"/>
      <c r="F122" s="7"/>
      <c r="G122" s="7"/>
      <c r="H122" s="7"/>
      <c r="I122" s="7"/>
      <c r="J122" s="169" t="str">
        <f>IF(M119=3,C108,IF(N119=3,G108,""))</f>
        <v>KuPTS 2</v>
      </c>
      <c r="K122" s="169"/>
      <c r="L122" s="169"/>
      <c r="M122" s="169"/>
      <c r="N122" s="169"/>
    </row>
    <row r="123" spans="2:14" ht="18">
      <c r="B123" s="52"/>
      <c r="C123" s="53"/>
      <c r="D123" s="53"/>
      <c r="E123" s="53"/>
      <c r="F123" s="53"/>
      <c r="G123" s="53"/>
      <c r="H123" s="53"/>
      <c r="I123" s="53"/>
      <c r="J123" s="54"/>
      <c r="K123" s="54"/>
      <c r="L123" s="54"/>
      <c r="M123" s="54"/>
      <c r="N123" s="55"/>
    </row>
    <row r="124" ht="15">
      <c r="B124" s="37" t="s">
        <v>41</v>
      </c>
    </row>
    <row r="125" ht="15">
      <c r="B125" t="s">
        <v>42</v>
      </c>
    </row>
    <row r="126" ht="15">
      <c r="B126" t="s">
        <v>43</v>
      </c>
    </row>
    <row r="128" spans="2:14" ht="15.75">
      <c r="B128" s="1"/>
      <c r="C128" s="2"/>
      <c r="D128" s="3"/>
      <c r="E128" s="3"/>
      <c r="F128" s="152" t="s">
        <v>0</v>
      </c>
      <c r="G128" s="152"/>
      <c r="H128" s="153" t="s">
        <v>1</v>
      </c>
      <c r="I128" s="153"/>
      <c r="J128" s="153"/>
      <c r="K128" s="153"/>
      <c r="L128" s="153"/>
      <c r="M128" s="153"/>
      <c r="N128" s="153"/>
    </row>
    <row r="129" spans="2:14" ht="15.75">
      <c r="B129" s="4"/>
      <c r="C129" s="5" t="s">
        <v>2</v>
      </c>
      <c r="D129" s="6"/>
      <c r="E129" s="7"/>
      <c r="F129" s="154" t="s">
        <v>3</v>
      </c>
      <c r="G129" s="154"/>
      <c r="H129" s="155" t="s">
        <v>4</v>
      </c>
      <c r="I129" s="155"/>
      <c r="J129" s="155"/>
      <c r="K129" s="155"/>
      <c r="L129" s="155"/>
      <c r="M129" s="155"/>
      <c r="N129" s="155"/>
    </row>
    <row r="130" spans="2:14" ht="15.75">
      <c r="B130" s="8"/>
      <c r="C130" s="9"/>
      <c r="D130" s="7"/>
      <c r="E130" s="7"/>
      <c r="F130" s="156" t="s">
        <v>5</v>
      </c>
      <c r="G130" s="156"/>
      <c r="H130" s="157" t="s">
        <v>140</v>
      </c>
      <c r="I130" s="157"/>
      <c r="J130" s="157"/>
      <c r="K130" s="157"/>
      <c r="L130" s="157"/>
      <c r="M130" s="157"/>
      <c r="N130" s="157"/>
    </row>
    <row r="131" spans="2:14" ht="20.25">
      <c r="B131" s="10"/>
      <c r="C131" s="11" t="s">
        <v>7</v>
      </c>
      <c r="D131" s="12"/>
      <c r="E131" s="7"/>
      <c r="F131" s="158" t="s">
        <v>8</v>
      </c>
      <c r="G131" s="158"/>
      <c r="H131" s="159">
        <v>45367</v>
      </c>
      <c r="I131" s="159"/>
      <c r="J131" s="159"/>
      <c r="K131" s="13" t="s">
        <v>9</v>
      </c>
      <c r="L131" s="160"/>
      <c r="M131" s="160"/>
      <c r="N131" s="160"/>
    </row>
    <row r="132" spans="2:14" ht="15.75">
      <c r="B132" s="14"/>
      <c r="C132" s="15"/>
      <c r="D132" s="7"/>
      <c r="E132" s="7"/>
      <c r="F132" s="16"/>
      <c r="G132" s="15"/>
      <c r="H132" s="15"/>
      <c r="I132" s="17"/>
      <c r="J132" s="18"/>
      <c r="K132" s="19"/>
      <c r="L132" s="19"/>
      <c r="M132" s="19"/>
      <c r="N132" s="20"/>
    </row>
    <row r="133" spans="2:14" ht="15.75">
      <c r="B133" s="21" t="s">
        <v>10</v>
      </c>
      <c r="C133" s="161" t="s">
        <v>159</v>
      </c>
      <c r="D133" s="161"/>
      <c r="E133" s="22"/>
      <c r="F133" s="23" t="s">
        <v>12</v>
      </c>
      <c r="G133" s="162" t="s">
        <v>69</v>
      </c>
      <c r="H133" s="162"/>
      <c r="I133" s="162"/>
      <c r="J133" s="162"/>
      <c r="K133" s="162"/>
      <c r="L133" s="162"/>
      <c r="M133" s="162"/>
      <c r="N133" s="162"/>
    </row>
    <row r="134" spans="2:14" ht="15">
      <c r="B134" s="24" t="s">
        <v>14</v>
      </c>
      <c r="C134" s="163" t="s">
        <v>160</v>
      </c>
      <c r="D134" s="163"/>
      <c r="E134" s="25"/>
      <c r="F134" s="26" t="s">
        <v>16</v>
      </c>
      <c r="G134" s="164" t="s">
        <v>147</v>
      </c>
      <c r="H134" s="164"/>
      <c r="I134" s="164"/>
      <c r="J134" s="164"/>
      <c r="K134" s="164"/>
      <c r="L134" s="164"/>
      <c r="M134" s="164"/>
      <c r="N134" s="164"/>
    </row>
    <row r="135" spans="2:14" ht="15">
      <c r="B135" s="27" t="s">
        <v>18</v>
      </c>
      <c r="C135" s="165" t="s">
        <v>161</v>
      </c>
      <c r="D135" s="165"/>
      <c r="E135" s="25"/>
      <c r="F135" s="28" t="s">
        <v>20</v>
      </c>
      <c r="G135" s="166" t="s">
        <v>19</v>
      </c>
      <c r="H135" s="166"/>
      <c r="I135" s="166"/>
      <c r="J135" s="166"/>
      <c r="K135" s="166"/>
      <c r="L135" s="166"/>
      <c r="M135" s="166"/>
      <c r="N135" s="166"/>
    </row>
    <row r="136" spans="2:14" ht="15">
      <c r="B136" s="27" t="s">
        <v>22</v>
      </c>
      <c r="C136" s="165" t="s">
        <v>162</v>
      </c>
      <c r="D136" s="165"/>
      <c r="E136" s="25"/>
      <c r="F136" s="29" t="s">
        <v>24</v>
      </c>
      <c r="G136" s="166" t="s">
        <v>23</v>
      </c>
      <c r="H136" s="166"/>
      <c r="I136" s="166"/>
      <c r="J136" s="166"/>
      <c r="K136" s="166"/>
      <c r="L136" s="166"/>
      <c r="M136" s="166"/>
      <c r="N136" s="166"/>
    </row>
    <row r="137" spans="2:14" ht="15.75">
      <c r="B137" s="30"/>
      <c r="C137" s="7"/>
      <c r="D137" s="7"/>
      <c r="E137" s="7"/>
      <c r="F137" s="16"/>
      <c r="G137" s="31"/>
      <c r="H137" s="31"/>
      <c r="I137" s="31"/>
      <c r="J137" s="7"/>
      <c r="K137" s="7"/>
      <c r="L137" s="7"/>
      <c r="M137" s="32"/>
      <c r="N137" s="33"/>
    </row>
    <row r="138" spans="2:15" ht="15.75">
      <c r="B138" s="34" t="s">
        <v>26</v>
      </c>
      <c r="C138" s="7"/>
      <c r="D138" s="7"/>
      <c r="E138" s="7"/>
      <c r="F138" s="35">
        <v>1</v>
      </c>
      <c r="G138" s="35">
        <v>2</v>
      </c>
      <c r="H138" s="35">
        <v>3</v>
      </c>
      <c r="I138" s="35">
        <v>4</v>
      </c>
      <c r="J138" s="35">
        <v>5</v>
      </c>
      <c r="K138" s="167" t="s">
        <v>27</v>
      </c>
      <c r="L138" s="167"/>
      <c r="M138" s="35" t="s">
        <v>28</v>
      </c>
      <c r="N138" s="36" t="s">
        <v>29</v>
      </c>
      <c r="O138" s="37"/>
    </row>
    <row r="139" spans="2:14" ht="15">
      <c r="B139" s="38" t="s">
        <v>30</v>
      </c>
      <c r="C139" s="39" t="str">
        <f>IF(C134&gt;"",C134,"")</f>
        <v>Tomi Juutilainen</v>
      </c>
      <c r="D139" s="39" t="str">
        <f>IF(G134&gt;"",G134,"")</f>
        <v>Aatu Korkiavuori</v>
      </c>
      <c r="E139" s="40"/>
      <c r="F139" s="41">
        <v>6</v>
      </c>
      <c r="G139" s="41">
        <v>-7</v>
      </c>
      <c r="H139" s="41">
        <v>3</v>
      </c>
      <c r="I139" s="41">
        <v>3</v>
      </c>
      <c r="J139" s="41"/>
      <c r="K139" s="42">
        <f>IF(ISBLANK(F139),"",COUNTIF(F139:J139,"&gt;=0"))</f>
        <v>3</v>
      </c>
      <c r="L139" s="43">
        <f>IF(ISBLANK(F139),"",(IF(LEFT(F139,1)="-",1,0)+IF(LEFT(G139,1)="-",1,0)+IF(LEFT(H139,1)="-",1,0)+IF(LEFT(I139,1)="-",1,0)+IF(LEFT(J139,1)="-",1,0)))</f>
        <v>1</v>
      </c>
      <c r="M139" s="44">
        <f aca="true" t="shared" si="5" ref="M139:N143">IF(K139=3,1,"")</f>
        <v>1</v>
      </c>
      <c r="N139" s="44">
        <f t="shared" si="5"/>
      </c>
    </row>
    <row r="140" spans="2:14" ht="15">
      <c r="B140" s="38" t="s">
        <v>31</v>
      </c>
      <c r="C140" s="39" t="str">
        <f>IF(C135&gt;"",C135,"")</f>
        <v>Cedric Foo</v>
      </c>
      <c r="D140" s="39" t="str">
        <f>IF(G135&gt;"",G135,"")</f>
        <v>Aki Ylinen</v>
      </c>
      <c r="E140" s="40"/>
      <c r="F140" s="41">
        <v>-9</v>
      </c>
      <c r="G140" s="41">
        <v>-6</v>
      </c>
      <c r="H140" s="41">
        <v>-8</v>
      </c>
      <c r="I140" s="41"/>
      <c r="J140" s="41"/>
      <c r="K140" s="42">
        <f>IF(ISBLANK(F140),"",COUNTIF(F140:J140,"&gt;=0"))</f>
        <v>0</v>
      </c>
      <c r="L140" s="43">
        <f>IF(ISBLANK(F140),"",(IF(LEFT(F140,1)="-",1,0)+IF(LEFT(G140,1)="-",1,0)+IF(LEFT(H140,1)="-",1,0)+IF(LEFT(I140,1)="-",1,0)+IF(LEFT(J140,1)="-",1,0)))</f>
        <v>3</v>
      </c>
      <c r="M140" s="44">
        <f t="shared" si="5"/>
      </c>
      <c r="N140" s="44">
        <f t="shared" si="5"/>
        <v>1</v>
      </c>
    </row>
    <row r="141" spans="2:14" ht="15">
      <c r="B141" s="38" t="s">
        <v>32</v>
      </c>
      <c r="C141" s="39" t="str">
        <f>IF(C136&gt;"",C136,"")</f>
        <v>Lev Petal</v>
      </c>
      <c r="D141" s="39" t="str">
        <f>IF(G136&gt;"",G136,"")</f>
        <v>Lauri Nirkkonen</v>
      </c>
      <c r="E141" s="40"/>
      <c r="F141" s="41">
        <v>11</v>
      </c>
      <c r="G141" s="41">
        <v>-10</v>
      </c>
      <c r="H141" s="41">
        <v>-5</v>
      </c>
      <c r="I141" s="41">
        <v>9</v>
      </c>
      <c r="J141" s="41">
        <v>3</v>
      </c>
      <c r="K141" s="42">
        <f>IF(ISBLANK(F141),"",COUNTIF(F141:J141,"&gt;=0"))</f>
        <v>3</v>
      </c>
      <c r="L141" s="43">
        <f>IF(ISBLANK(F141),"",(IF(LEFT(F141,1)="-",1,0)+IF(LEFT(G141,1)="-",1,0)+IF(LEFT(H141,1)="-",1,0)+IF(LEFT(I141,1)="-",1,0)+IF(LEFT(J141,1)="-",1,0)))</f>
        <v>2</v>
      </c>
      <c r="M141" s="44">
        <f t="shared" si="5"/>
        <v>1</v>
      </c>
      <c r="N141" s="44">
        <f t="shared" si="5"/>
      </c>
    </row>
    <row r="142" spans="2:14" ht="15">
      <c r="B142" s="38" t="s">
        <v>33</v>
      </c>
      <c r="C142" s="39" t="str">
        <f>IF(C134&gt;"",C134,"")</f>
        <v>Tomi Juutilainen</v>
      </c>
      <c r="D142" s="39" t="str">
        <f>IF(G135&gt;"",G135,"")</f>
        <v>Aki Ylinen</v>
      </c>
      <c r="E142" s="40"/>
      <c r="F142" s="41">
        <v>8</v>
      </c>
      <c r="G142" s="41">
        <v>5</v>
      </c>
      <c r="H142" s="41">
        <v>-7</v>
      </c>
      <c r="I142" s="41">
        <v>-7</v>
      </c>
      <c r="J142" s="41">
        <v>-10</v>
      </c>
      <c r="K142" s="42">
        <f>IF(ISBLANK(F142),"",COUNTIF(F142:J142,"&gt;=0"))</f>
        <v>2</v>
      </c>
      <c r="L142" s="43">
        <f>IF(ISBLANK(F142),"",(IF(LEFT(F142,1)="-",1,0)+IF(LEFT(G142,1)="-",1,0)+IF(LEFT(H142,1)="-",1,0)+IF(LEFT(I142,1)="-",1,0)+IF(LEFT(J142,1)="-",1,0)))</f>
        <v>3</v>
      </c>
      <c r="M142" s="44">
        <f t="shared" si="5"/>
      </c>
      <c r="N142" s="44">
        <f t="shared" si="5"/>
        <v>1</v>
      </c>
    </row>
    <row r="143" spans="2:14" ht="15">
      <c r="B143" s="38" t="s">
        <v>34</v>
      </c>
      <c r="C143" s="39" t="str">
        <f>IF(C135&gt;"",C135,"")</f>
        <v>Cedric Foo</v>
      </c>
      <c r="D143" s="39" t="str">
        <f>IF(G134&gt;"",G134,"")</f>
        <v>Aatu Korkiavuori</v>
      </c>
      <c r="E143" s="40"/>
      <c r="F143" s="41">
        <v>-10</v>
      </c>
      <c r="G143" s="41">
        <v>8</v>
      </c>
      <c r="H143" s="41">
        <v>-6</v>
      </c>
      <c r="I143" s="41">
        <v>-9</v>
      </c>
      <c r="J143" s="41"/>
      <c r="K143" s="42">
        <f>IF(ISBLANK(F143),"",COUNTIF(F143:J143,"&gt;=0"))</f>
        <v>1</v>
      </c>
      <c r="L143" s="43">
        <f>IF(ISBLANK(F143),"",(IF(LEFT(F143,1)="-",1,0)+IF(LEFT(G143,1)="-",1,0)+IF(LEFT(H143,1)="-",1,0)+IF(LEFT(I143,1)="-",1,0)+IF(LEFT(J143,1)="-",1,0)))</f>
        <v>3</v>
      </c>
      <c r="M143" s="44">
        <f t="shared" si="5"/>
      </c>
      <c r="N143" s="44">
        <f t="shared" si="5"/>
        <v>1</v>
      </c>
    </row>
    <row r="144" spans="2:14" ht="15.75">
      <c r="B144" s="30"/>
      <c r="C144" s="7"/>
      <c r="D144" s="7"/>
      <c r="E144" s="7"/>
      <c r="F144" s="7"/>
      <c r="G144" s="7"/>
      <c r="H144" s="7"/>
      <c r="I144" s="168" t="s">
        <v>35</v>
      </c>
      <c r="J144" s="168"/>
      <c r="K144" s="45">
        <f>SUM(K139:K143)</f>
        <v>9</v>
      </c>
      <c r="L144" s="45">
        <f>SUM(L139:L143)</f>
        <v>12</v>
      </c>
      <c r="M144" s="45">
        <f>SUM(M139:M143)</f>
        <v>2</v>
      </c>
      <c r="N144" s="45">
        <f>SUM(N139:N143)</f>
        <v>3</v>
      </c>
    </row>
    <row r="145" spans="2:14" ht="15.75">
      <c r="B145" s="46" t="s">
        <v>36</v>
      </c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47"/>
    </row>
    <row r="146" spans="2:14" ht="15.75">
      <c r="B146" s="48" t="s">
        <v>37</v>
      </c>
      <c r="C146" s="49"/>
      <c r="D146" s="49" t="s">
        <v>38</v>
      </c>
      <c r="E146" s="50"/>
      <c r="F146" s="49"/>
      <c r="G146" s="49" t="s">
        <v>39</v>
      </c>
      <c r="H146" s="50"/>
      <c r="I146" s="49"/>
      <c r="J146" s="51" t="s">
        <v>40</v>
      </c>
      <c r="K146" s="12"/>
      <c r="L146" s="7"/>
      <c r="M146" s="7"/>
      <c r="N146" s="47"/>
    </row>
    <row r="147" spans="2:14" ht="18">
      <c r="B147" s="30"/>
      <c r="C147" s="7"/>
      <c r="D147" s="7"/>
      <c r="E147" s="7"/>
      <c r="F147" s="7"/>
      <c r="G147" s="7"/>
      <c r="H147" s="7"/>
      <c r="I147" s="7"/>
      <c r="J147" s="169" t="str">
        <f>IF(M144=3,C133,IF(N144=3,G133,""))</f>
        <v>PT Jyväskylä 2</v>
      </c>
      <c r="K147" s="169"/>
      <c r="L147" s="169"/>
      <c r="M147" s="169"/>
      <c r="N147" s="169"/>
    </row>
    <row r="148" spans="2:14" ht="18">
      <c r="B148" s="52"/>
      <c r="C148" s="53"/>
      <c r="D148" s="53"/>
      <c r="E148" s="53"/>
      <c r="F148" s="53"/>
      <c r="G148" s="53"/>
      <c r="H148" s="53"/>
      <c r="I148" s="53"/>
      <c r="J148" s="54"/>
      <c r="K148" s="54"/>
      <c r="L148" s="54"/>
      <c r="M148" s="54"/>
      <c r="N148" s="55"/>
    </row>
    <row r="149" ht="15">
      <c r="B149" s="37" t="s">
        <v>41</v>
      </c>
    </row>
    <row r="150" ht="15">
      <c r="B150" t="s">
        <v>42</v>
      </c>
    </row>
    <row r="151" ht="15">
      <c r="B151" t="s">
        <v>43</v>
      </c>
    </row>
    <row r="153" spans="2:14" ht="15.75">
      <c r="B153" s="1"/>
      <c r="C153" s="2"/>
      <c r="D153" s="3"/>
      <c r="E153" s="3"/>
      <c r="F153" s="152" t="s">
        <v>0</v>
      </c>
      <c r="G153" s="152"/>
      <c r="H153" s="153" t="s">
        <v>1</v>
      </c>
      <c r="I153" s="153"/>
      <c r="J153" s="153"/>
      <c r="K153" s="153"/>
      <c r="L153" s="153"/>
      <c r="M153" s="153"/>
      <c r="N153" s="153"/>
    </row>
    <row r="154" spans="2:14" ht="15.75">
      <c r="B154" s="4"/>
      <c r="C154" s="5" t="s">
        <v>2</v>
      </c>
      <c r="D154" s="6"/>
      <c r="E154" s="7"/>
      <c r="F154" s="154" t="s">
        <v>3</v>
      </c>
      <c r="G154" s="154"/>
      <c r="H154" s="155" t="s">
        <v>4</v>
      </c>
      <c r="I154" s="155"/>
      <c r="J154" s="155"/>
      <c r="K154" s="155"/>
      <c r="L154" s="155"/>
      <c r="M154" s="155"/>
      <c r="N154" s="155"/>
    </row>
    <row r="155" spans="2:14" ht="15.75">
      <c r="B155" s="8"/>
      <c r="C155" s="9"/>
      <c r="D155" s="7"/>
      <c r="E155" s="7"/>
      <c r="F155" s="156" t="s">
        <v>5</v>
      </c>
      <c r="G155" s="156"/>
      <c r="H155" s="157" t="s">
        <v>140</v>
      </c>
      <c r="I155" s="157"/>
      <c r="J155" s="157"/>
      <c r="K155" s="157"/>
      <c r="L155" s="157"/>
      <c r="M155" s="157"/>
      <c r="N155" s="157"/>
    </row>
    <row r="156" spans="2:14" ht="20.25">
      <c r="B156" s="10"/>
      <c r="C156" s="11" t="s">
        <v>7</v>
      </c>
      <c r="D156" s="12"/>
      <c r="E156" s="7"/>
      <c r="F156" s="158" t="s">
        <v>8</v>
      </c>
      <c r="G156" s="158"/>
      <c r="H156" s="159">
        <v>45367</v>
      </c>
      <c r="I156" s="159"/>
      <c r="J156" s="159"/>
      <c r="K156" s="13" t="s">
        <v>9</v>
      </c>
      <c r="L156" s="160"/>
      <c r="M156" s="160"/>
      <c r="N156" s="160"/>
    </row>
    <row r="157" spans="2:14" ht="15.75">
      <c r="B157" s="14"/>
      <c r="C157" s="15"/>
      <c r="D157" s="7"/>
      <c r="E157" s="7"/>
      <c r="F157" s="16"/>
      <c r="G157" s="15"/>
      <c r="H157" s="15"/>
      <c r="I157" s="17"/>
      <c r="J157" s="18"/>
      <c r="K157" s="19"/>
      <c r="L157" s="19"/>
      <c r="M157" s="19"/>
      <c r="N157" s="20"/>
    </row>
    <row r="158" spans="2:14" ht="15.75">
      <c r="B158" s="21" t="s">
        <v>10</v>
      </c>
      <c r="C158" s="161" t="s">
        <v>13</v>
      </c>
      <c r="D158" s="161"/>
      <c r="E158" s="22"/>
      <c r="F158" s="23" t="s">
        <v>12</v>
      </c>
      <c r="G158" s="162" t="s">
        <v>57</v>
      </c>
      <c r="H158" s="162"/>
      <c r="I158" s="162"/>
      <c r="J158" s="162"/>
      <c r="K158" s="162"/>
      <c r="L158" s="162"/>
      <c r="M158" s="162"/>
      <c r="N158" s="162"/>
    </row>
    <row r="159" spans="2:14" ht="15">
      <c r="B159" s="24" t="s">
        <v>14</v>
      </c>
      <c r="C159" s="163" t="s">
        <v>144</v>
      </c>
      <c r="D159" s="163"/>
      <c r="E159" s="25"/>
      <c r="F159" s="26" t="s">
        <v>16</v>
      </c>
      <c r="G159" s="164" t="s">
        <v>158</v>
      </c>
      <c r="H159" s="164"/>
      <c r="I159" s="164"/>
      <c r="J159" s="164"/>
      <c r="K159" s="164"/>
      <c r="L159" s="164"/>
      <c r="M159" s="164"/>
      <c r="N159" s="164"/>
    </row>
    <row r="160" spans="2:14" ht="15">
      <c r="B160" s="27" t="s">
        <v>18</v>
      </c>
      <c r="C160" s="165" t="s">
        <v>141</v>
      </c>
      <c r="D160" s="165"/>
      <c r="E160" s="25"/>
      <c r="F160" s="28" t="s">
        <v>20</v>
      </c>
      <c r="G160" s="166" t="s">
        <v>59</v>
      </c>
      <c r="H160" s="166"/>
      <c r="I160" s="166"/>
      <c r="J160" s="166"/>
      <c r="K160" s="166"/>
      <c r="L160" s="166"/>
      <c r="M160" s="166"/>
      <c r="N160" s="166"/>
    </row>
    <row r="161" spans="2:14" ht="15">
      <c r="B161" s="27" t="s">
        <v>22</v>
      </c>
      <c r="C161" s="165" t="s">
        <v>143</v>
      </c>
      <c r="D161" s="165"/>
      <c r="E161" s="25"/>
      <c r="F161" s="29" t="s">
        <v>24</v>
      </c>
      <c r="G161" s="166" t="s">
        <v>61</v>
      </c>
      <c r="H161" s="166"/>
      <c r="I161" s="166"/>
      <c r="J161" s="166"/>
      <c r="K161" s="166"/>
      <c r="L161" s="166"/>
      <c r="M161" s="166"/>
      <c r="N161" s="166"/>
    </row>
    <row r="162" spans="2:14" ht="15.75">
      <c r="B162" s="30"/>
      <c r="C162" s="7"/>
      <c r="D162" s="7"/>
      <c r="E162" s="7"/>
      <c r="F162" s="16"/>
      <c r="G162" s="31"/>
      <c r="H162" s="31"/>
      <c r="I162" s="31"/>
      <c r="J162" s="7"/>
      <c r="K162" s="7"/>
      <c r="L162" s="7"/>
      <c r="M162" s="32"/>
      <c r="N162" s="33"/>
    </row>
    <row r="163" spans="2:15" ht="15.75">
      <c r="B163" s="34" t="s">
        <v>26</v>
      </c>
      <c r="C163" s="7"/>
      <c r="D163" s="7"/>
      <c r="E163" s="7"/>
      <c r="F163" s="35">
        <v>1</v>
      </c>
      <c r="G163" s="35">
        <v>2</v>
      </c>
      <c r="H163" s="35">
        <v>3</v>
      </c>
      <c r="I163" s="35">
        <v>4</v>
      </c>
      <c r="J163" s="35">
        <v>5</v>
      </c>
      <c r="K163" s="167" t="s">
        <v>27</v>
      </c>
      <c r="L163" s="167"/>
      <c r="M163" s="35" t="s">
        <v>28</v>
      </c>
      <c r="N163" s="36" t="s">
        <v>29</v>
      </c>
      <c r="O163" s="37"/>
    </row>
    <row r="164" spans="2:14" ht="15">
      <c r="B164" s="38" t="s">
        <v>30</v>
      </c>
      <c r="C164" s="39" t="str">
        <f>IF(C159&gt;"",C159,"")</f>
        <v>Konsta Niemelä</v>
      </c>
      <c r="D164" s="39" t="str">
        <f>IF(G159&gt;"",G159,"")</f>
        <v>Matias Valtonen</v>
      </c>
      <c r="E164" s="40"/>
      <c r="F164" s="41">
        <v>3</v>
      </c>
      <c r="G164" s="41">
        <v>9</v>
      </c>
      <c r="H164" s="41">
        <v>6</v>
      </c>
      <c r="I164" s="41"/>
      <c r="J164" s="41"/>
      <c r="K164" s="42">
        <f>IF(ISBLANK(F164),"",COUNTIF(F164:J164,"&gt;=0"))</f>
        <v>3</v>
      </c>
      <c r="L164" s="43">
        <f>IF(ISBLANK(F164),"",(IF(LEFT(F164,1)="-",1,0)+IF(LEFT(G164,1)="-",1,0)+IF(LEFT(H164,1)="-",1,0)+IF(LEFT(I164,1)="-",1,0)+IF(LEFT(J164,1)="-",1,0)))</f>
        <v>0</v>
      </c>
      <c r="M164" s="44">
        <f aca="true" t="shared" si="6" ref="M164:N168">IF(K164=3,1,"")</f>
        <v>1</v>
      </c>
      <c r="N164" s="44">
        <f t="shared" si="6"/>
      </c>
    </row>
    <row r="165" spans="2:14" ht="15">
      <c r="B165" s="38" t="s">
        <v>31</v>
      </c>
      <c r="C165" s="39" t="str">
        <f>IF(C160&gt;"",C160,"")</f>
        <v>Henrik Vuoti</v>
      </c>
      <c r="D165" s="39" t="str">
        <f>IF(G160&gt;"",G160,"")</f>
        <v>Jasper Haapala</v>
      </c>
      <c r="E165" s="40"/>
      <c r="F165" s="41">
        <v>6</v>
      </c>
      <c r="G165" s="41">
        <v>8</v>
      </c>
      <c r="H165" s="41">
        <v>8</v>
      </c>
      <c r="I165" s="41"/>
      <c r="J165" s="41"/>
      <c r="K165" s="42">
        <f>IF(ISBLANK(F165),"",COUNTIF(F165:J165,"&gt;=0"))</f>
        <v>3</v>
      </c>
      <c r="L165" s="43">
        <f>IF(ISBLANK(F165),"",(IF(LEFT(F165,1)="-",1,0)+IF(LEFT(G165,1)="-",1,0)+IF(LEFT(H165,1)="-",1,0)+IF(LEFT(I165,1)="-",1,0)+IF(LEFT(J165,1)="-",1,0)))</f>
        <v>0</v>
      </c>
      <c r="M165" s="44">
        <f t="shared" si="6"/>
        <v>1</v>
      </c>
      <c r="N165" s="44">
        <f t="shared" si="6"/>
      </c>
    </row>
    <row r="166" spans="2:14" ht="15">
      <c r="B166" s="38" t="s">
        <v>32</v>
      </c>
      <c r="C166" s="39" t="str">
        <f>IF(C161&gt;"",C161,"")</f>
        <v>Niklas Karjalainen</v>
      </c>
      <c r="D166" s="39" t="str">
        <f>IF(G161&gt;"",G161,"")</f>
        <v>Väinö Saarela</v>
      </c>
      <c r="E166" s="40"/>
      <c r="F166" s="41">
        <v>2</v>
      </c>
      <c r="G166" s="41">
        <v>3</v>
      </c>
      <c r="H166" s="41">
        <v>8</v>
      </c>
      <c r="I166" s="41"/>
      <c r="J166" s="41"/>
      <c r="K166" s="42">
        <f>IF(ISBLANK(F166),"",COUNTIF(F166:J166,"&gt;=0"))</f>
        <v>3</v>
      </c>
      <c r="L166" s="43">
        <f>IF(ISBLANK(F166),"",(IF(LEFT(F166,1)="-",1,0)+IF(LEFT(G166,1)="-",1,0)+IF(LEFT(H166,1)="-",1,0)+IF(LEFT(I166,1)="-",1,0)+IF(LEFT(J166,1)="-",1,0)))</f>
        <v>0</v>
      </c>
      <c r="M166" s="44">
        <f t="shared" si="6"/>
        <v>1</v>
      </c>
      <c r="N166" s="44">
        <f t="shared" si="6"/>
      </c>
    </row>
    <row r="167" spans="2:14" ht="15">
      <c r="B167" s="38" t="s">
        <v>33</v>
      </c>
      <c r="C167" s="39" t="str">
        <f>IF(C159&gt;"",C159,"")</f>
        <v>Konsta Niemelä</v>
      </c>
      <c r="D167" s="39" t="str">
        <f>IF(G160&gt;"",G160,"")</f>
        <v>Jasper Haapala</v>
      </c>
      <c r="E167" s="40"/>
      <c r="F167" s="41"/>
      <c r="G167" s="41"/>
      <c r="H167" s="41"/>
      <c r="I167" s="41"/>
      <c r="J167" s="41"/>
      <c r="K167" s="42">
        <f>IF(ISBLANK(F167),"",COUNTIF(F167:J167,"&gt;=0"))</f>
      </c>
      <c r="L167" s="43">
        <f>IF(ISBLANK(F167),"",(IF(LEFT(F167,1)="-",1,0)+IF(LEFT(G167,1)="-",1,0)+IF(LEFT(H167,1)="-",1,0)+IF(LEFT(I167,1)="-",1,0)+IF(LEFT(J167,1)="-",1,0)))</f>
      </c>
      <c r="M167" s="44">
        <f t="shared" si="6"/>
      </c>
      <c r="N167" s="44">
        <f t="shared" si="6"/>
      </c>
    </row>
    <row r="168" spans="2:14" ht="15">
      <c r="B168" s="38" t="s">
        <v>34</v>
      </c>
      <c r="C168" s="39" t="str">
        <f>IF(C160&gt;"",C160,"")</f>
        <v>Henrik Vuoti</v>
      </c>
      <c r="D168" s="39" t="str">
        <f>IF(G159&gt;"",G159,"")</f>
        <v>Matias Valtonen</v>
      </c>
      <c r="E168" s="40"/>
      <c r="F168" s="41"/>
      <c r="G168" s="41"/>
      <c r="H168" s="41"/>
      <c r="I168" s="41"/>
      <c r="J168" s="41"/>
      <c r="K168" s="42">
        <f>IF(ISBLANK(F168),"",COUNTIF(F168:J168,"&gt;=0"))</f>
      </c>
      <c r="L168" s="43">
        <f>IF(ISBLANK(F168),"",(IF(LEFT(F168,1)="-",1,0)+IF(LEFT(G168,1)="-",1,0)+IF(LEFT(H168,1)="-",1,0)+IF(LEFT(I168,1)="-",1,0)+IF(LEFT(J168,1)="-",1,0)))</f>
      </c>
      <c r="M168" s="44">
        <f t="shared" si="6"/>
      </c>
      <c r="N168" s="44">
        <f t="shared" si="6"/>
      </c>
    </row>
    <row r="169" spans="2:14" ht="15.75">
      <c r="B169" s="30"/>
      <c r="C169" s="7"/>
      <c r="D169" s="7"/>
      <c r="E169" s="7"/>
      <c r="F169" s="7"/>
      <c r="G169" s="7"/>
      <c r="H169" s="7"/>
      <c r="I169" s="168" t="s">
        <v>35</v>
      </c>
      <c r="J169" s="168"/>
      <c r="K169" s="45">
        <f>SUM(K164:K168)</f>
        <v>9</v>
      </c>
      <c r="L169" s="45">
        <f>SUM(L164:L168)</f>
        <v>0</v>
      </c>
      <c r="M169" s="45">
        <f>SUM(M164:M168)</f>
        <v>3</v>
      </c>
      <c r="N169" s="45">
        <f>SUM(N164:N168)</f>
        <v>0</v>
      </c>
    </row>
    <row r="170" spans="2:14" ht="15.75">
      <c r="B170" s="46" t="s">
        <v>36</v>
      </c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47"/>
    </row>
    <row r="171" spans="2:14" ht="15.75">
      <c r="B171" s="48" t="s">
        <v>37</v>
      </c>
      <c r="C171" s="49"/>
      <c r="D171" s="49" t="s">
        <v>38</v>
      </c>
      <c r="E171" s="50"/>
      <c r="F171" s="49"/>
      <c r="G171" s="49" t="s">
        <v>39</v>
      </c>
      <c r="H171" s="50"/>
      <c r="I171" s="49"/>
      <c r="J171" s="51" t="s">
        <v>40</v>
      </c>
      <c r="K171" s="12"/>
      <c r="L171" s="7"/>
      <c r="M171" s="7"/>
      <c r="N171" s="47"/>
    </row>
    <row r="172" spans="2:14" ht="18">
      <c r="B172" s="30"/>
      <c r="C172" s="7"/>
      <c r="D172" s="7"/>
      <c r="E172" s="7"/>
      <c r="F172" s="7"/>
      <c r="G172" s="7"/>
      <c r="H172" s="7"/>
      <c r="I172" s="7"/>
      <c r="J172" s="169" t="str">
        <f>IF(M169=3,C158,IF(N169=3,G158,""))</f>
        <v>OPT-86 2</v>
      </c>
      <c r="K172" s="169"/>
      <c r="L172" s="169"/>
      <c r="M172" s="169"/>
      <c r="N172" s="169"/>
    </row>
    <row r="173" spans="2:14" ht="18">
      <c r="B173" s="52"/>
      <c r="C173" s="53"/>
      <c r="D173" s="53"/>
      <c r="E173" s="53"/>
      <c r="F173" s="53"/>
      <c r="G173" s="53"/>
      <c r="H173" s="53"/>
      <c r="I173" s="53"/>
      <c r="J173" s="54"/>
      <c r="K173" s="54"/>
      <c r="L173" s="54"/>
      <c r="M173" s="54"/>
      <c r="N173" s="55"/>
    </row>
    <row r="174" ht="15">
      <c r="B174" s="37" t="s">
        <v>41</v>
      </c>
    </row>
    <row r="175" ht="15">
      <c r="B175" t="s">
        <v>42</v>
      </c>
    </row>
    <row r="176" ht="15">
      <c r="B176" t="s">
        <v>43</v>
      </c>
    </row>
    <row r="178" spans="2:14" ht="15.75">
      <c r="B178" s="1"/>
      <c r="C178" s="2"/>
      <c r="D178" s="3"/>
      <c r="E178" s="3"/>
      <c r="F178" s="152" t="s">
        <v>0</v>
      </c>
      <c r="G178" s="152"/>
      <c r="H178" s="153" t="s">
        <v>1</v>
      </c>
      <c r="I178" s="153"/>
      <c r="J178" s="153"/>
      <c r="K178" s="153"/>
      <c r="L178" s="153"/>
      <c r="M178" s="153"/>
      <c r="N178" s="153"/>
    </row>
    <row r="179" spans="2:14" ht="15.75">
      <c r="B179" s="4"/>
      <c r="C179" s="5" t="s">
        <v>2</v>
      </c>
      <c r="D179" s="6"/>
      <c r="E179" s="7"/>
      <c r="F179" s="154" t="s">
        <v>3</v>
      </c>
      <c r="G179" s="154"/>
      <c r="H179" s="155" t="s">
        <v>4</v>
      </c>
      <c r="I179" s="155"/>
      <c r="J179" s="155"/>
      <c r="K179" s="155"/>
      <c r="L179" s="155"/>
      <c r="M179" s="155"/>
      <c r="N179" s="155"/>
    </row>
    <row r="180" spans="2:14" ht="15.75">
      <c r="B180" s="8"/>
      <c r="C180" s="9"/>
      <c r="D180" s="7"/>
      <c r="E180" s="7"/>
      <c r="F180" s="156" t="s">
        <v>5</v>
      </c>
      <c r="G180" s="156"/>
      <c r="H180" s="157" t="s">
        <v>140</v>
      </c>
      <c r="I180" s="157"/>
      <c r="J180" s="157"/>
      <c r="K180" s="157"/>
      <c r="L180" s="157"/>
      <c r="M180" s="157"/>
      <c r="N180" s="157"/>
    </row>
    <row r="181" spans="2:14" ht="20.25">
      <c r="B181" s="10"/>
      <c r="C181" s="11" t="s">
        <v>7</v>
      </c>
      <c r="D181" s="12"/>
      <c r="E181" s="7"/>
      <c r="F181" s="158" t="s">
        <v>8</v>
      </c>
      <c r="G181" s="158"/>
      <c r="H181" s="159">
        <v>45367</v>
      </c>
      <c r="I181" s="159"/>
      <c r="J181" s="159"/>
      <c r="K181" s="13" t="s">
        <v>9</v>
      </c>
      <c r="L181" s="160"/>
      <c r="M181" s="160"/>
      <c r="N181" s="160"/>
    </row>
    <row r="182" spans="2:14" ht="15.75">
      <c r="B182" s="14"/>
      <c r="C182" s="15"/>
      <c r="D182" s="7"/>
      <c r="E182" s="7"/>
      <c r="F182" s="16"/>
      <c r="G182" s="15"/>
      <c r="H182" s="15"/>
      <c r="I182" s="17"/>
      <c r="J182" s="18"/>
      <c r="K182" s="19"/>
      <c r="L182" s="19"/>
      <c r="M182" s="19"/>
      <c r="N182" s="20"/>
    </row>
    <row r="183" spans="2:14" ht="15.75">
      <c r="B183" s="21" t="s">
        <v>10</v>
      </c>
      <c r="C183" s="161" t="s">
        <v>44</v>
      </c>
      <c r="D183" s="161"/>
      <c r="E183" s="22"/>
      <c r="F183" s="23" t="s">
        <v>12</v>
      </c>
      <c r="G183" s="162" t="s">
        <v>150</v>
      </c>
      <c r="H183" s="162"/>
      <c r="I183" s="162"/>
      <c r="J183" s="162"/>
      <c r="K183" s="162"/>
      <c r="L183" s="162"/>
      <c r="M183" s="162"/>
      <c r="N183" s="162"/>
    </row>
    <row r="184" spans="2:14" ht="15">
      <c r="B184" s="24" t="s">
        <v>14</v>
      </c>
      <c r="C184" s="163" t="s">
        <v>48</v>
      </c>
      <c r="D184" s="163"/>
      <c r="E184" s="25"/>
      <c r="F184" s="26" t="s">
        <v>16</v>
      </c>
      <c r="G184" s="164" t="s">
        <v>154</v>
      </c>
      <c r="H184" s="164"/>
      <c r="I184" s="164"/>
      <c r="J184" s="164"/>
      <c r="K184" s="164"/>
      <c r="L184" s="164"/>
      <c r="M184" s="164"/>
      <c r="N184" s="164"/>
    </row>
    <row r="185" spans="2:14" ht="15">
      <c r="B185" s="27" t="s">
        <v>18</v>
      </c>
      <c r="C185" s="165" t="s">
        <v>50</v>
      </c>
      <c r="D185" s="165"/>
      <c r="E185" s="25"/>
      <c r="F185" s="28" t="s">
        <v>20</v>
      </c>
      <c r="G185" s="166" t="s">
        <v>151</v>
      </c>
      <c r="H185" s="166"/>
      <c r="I185" s="166"/>
      <c r="J185" s="166"/>
      <c r="K185" s="166"/>
      <c r="L185" s="166"/>
      <c r="M185" s="166"/>
      <c r="N185" s="166"/>
    </row>
    <row r="186" spans="2:14" ht="15">
      <c r="B186" s="27" t="s">
        <v>22</v>
      </c>
      <c r="C186" s="165" t="s">
        <v>46</v>
      </c>
      <c r="D186" s="165"/>
      <c r="E186" s="25"/>
      <c r="F186" s="29" t="s">
        <v>24</v>
      </c>
      <c r="G186" s="166" t="s">
        <v>152</v>
      </c>
      <c r="H186" s="166"/>
      <c r="I186" s="166"/>
      <c r="J186" s="166"/>
      <c r="K186" s="166"/>
      <c r="L186" s="166"/>
      <c r="M186" s="166"/>
      <c r="N186" s="166"/>
    </row>
    <row r="187" spans="2:14" ht="15.75">
      <c r="B187" s="30"/>
      <c r="C187" s="7"/>
      <c r="D187" s="7"/>
      <c r="E187" s="7"/>
      <c r="F187" s="16"/>
      <c r="G187" s="31"/>
      <c r="H187" s="31"/>
      <c r="I187" s="31"/>
      <c r="J187" s="7"/>
      <c r="K187" s="7"/>
      <c r="L187" s="7"/>
      <c r="M187" s="32"/>
      <c r="N187" s="33"/>
    </row>
    <row r="188" spans="2:15" ht="15.75">
      <c r="B188" s="34" t="s">
        <v>26</v>
      </c>
      <c r="C188" s="7"/>
      <c r="D188" s="7"/>
      <c r="E188" s="7"/>
      <c r="F188" s="35">
        <v>1</v>
      </c>
      <c r="G188" s="35">
        <v>2</v>
      </c>
      <c r="H188" s="35">
        <v>3</v>
      </c>
      <c r="I188" s="35">
        <v>4</v>
      </c>
      <c r="J188" s="35">
        <v>5</v>
      </c>
      <c r="K188" s="167" t="s">
        <v>27</v>
      </c>
      <c r="L188" s="167"/>
      <c r="M188" s="35" t="s">
        <v>28</v>
      </c>
      <c r="N188" s="36" t="s">
        <v>29</v>
      </c>
      <c r="O188" s="37"/>
    </row>
    <row r="189" spans="2:14" ht="15">
      <c r="B189" s="38" t="s">
        <v>30</v>
      </c>
      <c r="C189" s="39" t="str">
        <f>IF(C184&gt;"",C184,"")</f>
        <v>Elmeri Räsänen</v>
      </c>
      <c r="D189" s="39" t="str">
        <f>IF(G184&gt;"",G184,"")</f>
        <v>Heikki Lauri</v>
      </c>
      <c r="E189" s="40"/>
      <c r="F189" s="41">
        <v>9</v>
      </c>
      <c r="G189" s="41">
        <v>10</v>
      </c>
      <c r="H189" s="41">
        <v>-7</v>
      </c>
      <c r="I189" s="41">
        <v>-8</v>
      </c>
      <c r="J189" s="41">
        <v>9</v>
      </c>
      <c r="K189" s="42">
        <f>IF(ISBLANK(F189),"",COUNTIF(F189:J189,"&gt;=0"))</f>
        <v>3</v>
      </c>
      <c r="L189" s="43">
        <f>IF(ISBLANK(F189),"",(IF(LEFT(F189,1)="-",1,0)+IF(LEFT(G189,1)="-",1,0)+IF(LEFT(H189,1)="-",1,0)+IF(LEFT(I189,1)="-",1,0)+IF(LEFT(J189,1)="-",1,0)))</f>
        <v>2</v>
      </c>
      <c r="M189" s="44">
        <f aca="true" t="shared" si="7" ref="M189:N193">IF(K189=3,1,"")</f>
        <v>1</v>
      </c>
      <c r="N189" s="44">
        <f t="shared" si="7"/>
      </c>
    </row>
    <row r="190" spans="2:14" ht="15">
      <c r="B190" s="38" t="s">
        <v>31</v>
      </c>
      <c r="C190" s="39" t="str">
        <f>IF(C185&gt;"",C185,"")</f>
        <v>Konsta Leppänen</v>
      </c>
      <c r="D190" s="39" t="str">
        <f>IF(G185&gt;"",G185,"")</f>
        <v>Kasperi Illikainen</v>
      </c>
      <c r="E190" s="40"/>
      <c r="F190" s="41">
        <v>8</v>
      </c>
      <c r="G190" s="41">
        <v>-11</v>
      </c>
      <c r="H190" s="41">
        <v>-3</v>
      </c>
      <c r="I190" s="41">
        <v>4</v>
      </c>
      <c r="J190" s="41">
        <v>6</v>
      </c>
      <c r="K190" s="42">
        <f>IF(ISBLANK(F190),"",COUNTIF(F190:J190,"&gt;=0"))</f>
        <v>3</v>
      </c>
      <c r="L190" s="43">
        <f>IF(ISBLANK(F190),"",(IF(LEFT(F190,1)="-",1,0)+IF(LEFT(G190,1)="-",1,0)+IF(LEFT(H190,1)="-",1,0)+IF(LEFT(I190,1)="-",1,0)+IF(LEFT(J190,1)="-",1,0)))</f>
        <v>2</v>
      </c>
      <c r="M190" s="44">
        <f t="shared" si="7"/>
        <v>1</v>
      </c>
      <c r="N190" s="44">
        <f t="shared" si="7"/>
      </c>
    </row>
    <row r="191" spans="2:14" ht="15">
      <c r="B191" s="38" t="s">
        <v>32</v>
      </c>
      <c r="C191" s="39" t="str">
        <f>IF(C186&gt;"",C186,"")</f>
        <v>Niko Hämäläinen</v>
      </c>
      <c r="D191" s="39" t="str">
        <f>IF(G186&gt;"",G186,"")</f>
        <v>Jesse Sorvoja</v>
      </c>
      <c r="E191" s="40"/>
      <c r="F191" s="41">
        <v>6</v>
      </c>
      <c r="G191" s="41">
        <v>4</v>
      </c>
      <c r="H191" s="41">
        <v>3</v>
      </c>
      <c r="I191" s="41"/>
      <c r="J191" s="41"/>
      <c r="K191" s="42">
        <f>IF(ISBLANK(F191),"",COUNTIF(F191:J191,"&gt;=0"))</f>
        <v>3</v>
      </c>
      <c r="L191" s="43">
        <f>IF(ISBLANK(F191),"",(IF(LEFT(F191,1)="-",1,0)+IF(LEFT(G191,1)="-",1,0)+IF(LEFT(H191,1)="-",1,0)+IF(LEFT(I191,1)="-",1,0)+IF(LEFT(J191,1)="-",1,0)))</f>
        <v>0</v>
      </c>
      <c r="M191" s="44">
        <f t="shared" si="7"/>
        <v>1</v>
      </c>
      <c r="N191" s="44">
        <f t="shared" si="7"/>
      </c>
    </row>
    <row r="192" spans="2:14" ht="15">
      <c r="B192" s="38" t="s">
        <v>33</v>
      </c>
      <c r="C192" s="39" t="str">
        <f>IF(C184&gt;"",C184,"")</f>
        <v>Elmeri Räsänen</v>
      </c>
      <c r="D192" s="39" t="str">
        <f>IF(G185&gt;"",G185,"")</f>
        <v>Kasperi Illikainen</v>
      </c>
      <c r="E192" s="40"/>
      <c r="F192" s="41"/>
      <c r="G192" s="41"/>
      <c r="H192" s="41"/>
      <c r="I192" s="41"/>
      <c r="J192" s="41"/>
      <c r="K192" s="42">
        <f>IF(ISBLANK(F192),"",COUNTIF(F192:J192,"&gt;=0"))</f>
      </c>
      <c r="L192" s="43">
        <f>IF(ISBLANK(F192),"",(IF(LEFT(F192,1)="-",1,0)+IF(LEFT(G192,1)="-",1,0)+IF(LEFT(H192,1)="-",1,0)+IF(LEFT(I192,1)="-",1,0)+IF(LEFT(J192,1)="-",1,0)))</f>
      </c>
      <c r="M192" s="44">
        <f t="shared" si="7"/>
      </c>
      <c r="N192" s="44">
        <f t="shared" si="7"/>
      </c>
    </row>
    <row r="193" spans="2:14" ht="15">
      <c r="B193" s="38" t="s">
        <v>34</v>
      </c>
      <c r="C193" s="39" t="str">
        <f>IF(C185&gt;"",C185,"")</f>
        <v>Konsta Leppänen</v>
      </c>
      <c r="D193" s="39" t="str">
        <f>IF(G184&gt;"",G184,"")</f>
        <v>Heikki Lauri</v>
      </c>
      <c r="E193" s="40"/>
      <c r="F193" s="41"/>
      <c r="G193" s="41"/>
      <c r="H193" s="41"/>
      <c r="I193" s="41"/>
      <c r="J193" s="41"/>
      <c r="K193" s="42">
        <f>IF(ISBLANK(F193),"",COUNTIF(F193:J193,"&gt;=0"))</f>
      </c>
      <c r="L193" s="43">
        <f>IF(ISBLANK(F193),"",(IF(LEFT(F193,1)="-",1,0)+IF(LEFT(G193,1)="-",1,0)+IF(LEFT(H193,1)="-",1,0)+IF(LEFT(I193,1)="-",1,0)+IF(LEFT(J193,1)="-",1,0)))</f>
      </c>
      <c r="M193" s="44">
        <f t="shared" si="7"/>
      </c>
      <c r="N193" s="44">
        <f t="shared" si="7"/>
      </c>
    </row>
    <row r="194" spans="2:14" ht="15.75">
      <c r="B194" s="30"/>
      <c r="C194" s="7"/>
      <c r="D194" s="7"/>
      <c r="E194" s="7"/>
      <c r="F194" s="7"/>
      <c r="G194" s="7"/>
      <c r="H194" s="7"/>
      <c r="I194" s="168" t="s">
        <v>35</v>
      </c>
      <c r="J194" s="168"/>
      <c r="K194" s="45">
        <f>SUM(K189:K193)</f>
        <v>9</v>
      </c>
      <c r="L194" s="45">
        <f>SUM(L189:L193)</f>
        <v>4</v>
      </c>
      <c r="M194" s="45">
        <f>SUM(M189:M193)</f>
        <v>3</v>
      </c>
      <c r="N194" s="45">
        <f>SUM(N189:N193)</f>
        <v>0</v>
      </c>
    </row>
    <row r="195" spans="2:14" ht="15.75">
      <c r="B195" s="46" t="s">
        <v>36</v>
      </c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47"/>
    </row>
    <row r="196" spans="2:14" ht="15.75">
      <c r="B196" s="48" t="s">
        <v>37</v>
      </c>
      <c r="C196" s="49"/>
      <c r="D196" s="49" t="s">
        <v>38</v>
      </c>
      <c r="E196" s="50"/>
      <c r="F196" s="49"/>
      <c r="G196" s="49" t="s">
        <v>39</v>
      </c>
      <c r="H196" s="50"/>
      <c r="I196" s="49"/>
      <c r="J196" s="51" t="s">
        <v>40</v>
      </c>
      <c r="K196" s="12"/>
      <c r="L196" s="7"/>
      <c r="M196" s="7"/>
      <c r="N196" s="47"/>
    </row>
    <row r="197" spans="2:14" ht="18">
      <c r="B197" s="30"/>
      <c r="C197" s="7"/>
      <c r="D197" s="7"/>
      <c r="E197" s="7"/>
      <c r="F197" s="7"/>
      <c r="G197" s="7"/>
      <c r="H197" s="7"/>
      <c r="I197" s="7"/>
      <c r="J197" s="169" t="str">
        <f>IF(M194=3,C183,IF(N194=3,G183,""))</f>
        <v>KuPTS</v>
      </c>
      <c r="K197" s="169"/>
      <c r="L197" s="169"/>
      <c r="M197" s="169"/>
      <c r="N197" s="169"/>
    </row>
    <row r="198" spans="2:14" ht="18">
      <c r="B198" s="52"/>
      <c r="C198" s="53"/>
      <c r="D198" s="53"/>
      <c r="E198" s="53"/>
      <c r="F198" s="53"/>
      <c r="G198" s="53"/>
      <c r="H198" s="53"/>
      <c r="I198" s="53"/>
      <c r="J198" s="54"/>
      <c r="K198" s="54"/>
      <c r="L198" s="54"/>
      <c r="M198" s="54"/>
      <c r="N198" s="55"/>
    </row>
    <row r="199" ht="15">
      <c r="B199" s="37" t="s">
        <v>41</v>
      </c>
    </row>
    <row r="200" ht="15">
      <c r="B200" t="s">
        <v>42</v>
      </c>
    </row>
    <row r="201" ht="15">
      <c r="B201" t="s">
        <v>43</v>
      </c>
    </row>
    <row r="203" spans="2:14" ht="15.75">
      <c r="B203" s="1"/>
      <c r="C203" s="2"/>
      <c r="D203" s="3"/>
      <c r="E203" s="3"/>
      <c r="F203" s="152" t="s">
        <v>0</v>
      </c>
      <c r="G203" s="152"/>
      <c r="H203" s="153" t="s">
        <v>1</v>
      </c>
      <c r="I203" s="153"/>
      <c r="J203" s="153"/>
      <c r="K203" s="153"/>
      <c r="L203" s="153"/>
      <c r="M203" s="153"/>
      <c r="N203" s="153"/>
    </row>
    <row r="204" spans="2:14" ht="15.75">
      <c r="B204" s="4"/>
      <c r="C204" s="5" t="s">
        <v>2</v>
      </c>
      <c r="D204" s="6"/>
      <c r="E204" s="7"/>
      <c r="F204" s="154" t="s">
        <v>3</v>
      </c>
      <c r="G204" s="154"/>
      <c r="H204" s="155" t="s">
        <v>4</v>
      </c>
      <c r="I204" s="155"/>
      <c r="J204" s="155"/>
      <c r="K204" s="155"/>
      <c r="L204" s="155"/>
      <c r="M204" s="155"/>
      <c r="N204" s="155"/>
    </row>
    <row r="205" spans="2:14" ht="15.75">
      <c r="B205" s="8"/>
      <c r="C205" s="9"/>
      <c r="D205" s="7"/>
      <c r="E205" s="7"/>
      <c r="F205" s="156" t="s">
        <v>5</v>
      </c>
      <c r="G205" s="156"/>
      <c r="H205" s="157" t="s">
        <v>140</v>
      </c>
      <c r="I205" s="157"/>
      <c r="J205" s="157"/>
      <c r="K205" s="157"/>
      <c r="L205" s="157"/>
      <c r="M205" s="157"/>
      <c r="N205" s="157"/>
    </row>
    <row r="206" spans="2:14" ht="20.25">
      <c r="B206" s="10"/>
      <c r="C206" s="11" t="s">
        <v>7</v>
      </c>
      <c r="D206" s="12"/>
      <c r="E206" s="7"/>
      <c r="F206" s="158" t="s">
        <v>8</v>
      </c>
      <c r="G206" s="158"/>
      <c r="H206" s="159">
        <v>45367</v>
      </c>
      <c r="I206" s="159"/>
      <c r="J206" s="159"/>
      <c r="K206" s="13" t="s">
        <v>9</v>
      </c>
      <c r="L206" s="160"/>
      <c r="M206" s="160"/>
      <c r="N206" s="160"/>
    </row>
    <row r="207" spans="2:14" ht="15.75">
      <c r="B207" s="14"/>
      <c r="C207" s="15"/>
      <c r="D207" s="7"/>
      <c r="E207" s="7"/>
      <c r="F207" s="16"/>
      <c r="G207" s="15"/>
      <c r="H207" s="15"/>
      <c r="I207" s="17"/>
      <c r="J207" s="18"/>
      <c r="K207" s="19"/>
      <c r="L207" s="19"/>
      <c r="M207" s="19"/>
      <c r="N207" s="20"/>
    </row>
    <row r="208" spans="2:14" ht="15.75">
      <c r="B208" s="21" t="s">
        <v>10</v>
      </c>
      <c r="C208" s="161" t="s">
        <v>52</v>
      </c>
      <c r="D208" s="161"/>
      <c r="E208" s="22"/>
      <c r="F208" s="23" t="s">
        <v>12</v>
      </c>
      <c r="G208" s="162" t="s">
        <v>155</v>
      </c>
      <c r="H208" s="162"/>
      <c r="I208" s="162"/>
      <c r="J208" s="162"/>
      <c r="K208" s="162"/>
      <c r="L208" s="162"/>
      <c r="M208" s="162"/>
      <c r="N208" s="162"/>
    </row>
    <row r="209" spans="2:14" ht="15">
      <c r="B209" s="24" t="s">
        <v>14</v>
      </c>
      <c r="C209" s="163" t="s">
        <v>54</v>
      </c>
      <c r="D209" s="163"/>
      <c r="E209" s="25"/>
      <c r="F209" s="26" t="s">
        <v>16</v>
      </c>
      <c r="G209" s="164" t="s">
        <v>156</v>
      </c>
      <c r="H209" s="164"/>
      <c r="I209" s="164"/>
      <c r="J209" s="164"/>
      <c r="K209" s="164"/>
      <c r="L209" s="164"/>
      <c r="M209" s="164"/>
      <c r="N209" s="164"/>
    </row>
    <row r="210" spans="2:14" ht="15">
      <c r="B210" s="27" t="s">
        <v>18</v>
      </c>
      <c r="C210" s="165" t="s">
        <v>56</v>
      </c>
      <c r="D210" s="165"/>
      <c r="E210" s="25"/>
      <c r="F210" s="28" t="s">
        <v>20</v>
      </c>
      <c r="G210" s="166" t="s">
        <v>72</v>
      </c>
      <c r="H210" s="166"/>
      <c r="I210" s="166"/>
      <c r="J210" s="166"/>
      <c r="K210" s="166"/>
      <c r="L210" s="166"/>
      <c r="M210" s="166"/>
      <c r="N210" s="166"/>
    </row>
    <row r="211" spans="2:14" ht="15">
      <c r="B211" s="27" t="s">
        <v>22</v>
      </c>
      <c r="C211" s="165" t="s">
        <v>153</v>
      </c>
      <c r="D211" s="165"/>
      <c r="E211" s="25"/>
      <c r="F211" s="29" t="s">
        <v>24</v>
      </c>
      <c r="G211" s="166" t="s">
        <v>157</v>
      </c>
      <c r="H211" s="166"/>
      <c r="I211" s="166"/>
      <c r="J211" s="166"/>
      <c r="K211" s="166"/>
      <c r="L211" s="166"/>
      <c r="M211" s="166"/>
      <c r="N211" s="166"/>
    </row>
    <row r="212" spans="2:14" ht="15.75">
      <c r="B212" s="30"/>
      <c r="C212" s="7"/>
      <c r="D212" s="7"/>
      <c r="E212" s="7"/>
      <c r="F212" s="16"/>
      <c r="G212" s="31"/>
      <c r="H212" s="31"/>
      <c r="I212" s="31"/>
      <c r="J212" s="7"/>
      <c r="K212" s="7"/>
      <c r="L212" s="7"/>
      <c r="M212" s="32"/>
      <c r="N212" s="33"/>
    </row>
    <row r="213" spans="2:15" ht="15.75">
      <c r="B213" s="34" t="s">
        <v>26</v>
      </c>
      <c r="C213" s="7"/>
      <c r="D213" s="7"/>
      <c r="E213" s="7"/>
      <c r="F213" s="35">
        <v>1</v>
      </c>
      <c r="G213" s="35">
        <v>2</v>
      </c>
      <c r="H213" s="35">
        <v>3</v>
      </c>
      <c r="I213" s="35">
        <v>4</v>
      </c>
      <c r="J213" s="35">
        <v>5</v>
      </c>
      <c r="K213" s="167" t="s">
        <v>27</v>
      </c>
      <c r="L213" s="167"/>
      <c r="M213" s="35" t="s">
        <v>28</v>
      </c>
      <c r="N213" s="36" t="s">
        <v>29</v>
      </c>
      <c r="O213" s="37"/>
    </row>
    <row r="214" spans="2:14" ht="15">
      <c r="B214" s="38" t="s">
        <v>30</v>
      </c>
      <c r="C214" s="39" t="str">
        <f>IF(C209&gt;"",C209,"")</f>
        <v>Eeka Vihreälaakso</v>
      </c>
      <c r="D214" s="39" t="str">
        <f>IF(G209&gt;"",G209,"")</f>
        <v>Kaarlo Lampinen</v>
      </c>
      <c r="E214" s="40"/>
      <c r="F214" s="41">
        <v>9</v>
      </c>
      <c r="G214" s="41">
        <v>4</v>
      </c>
      <c r="H214" s="41">
        <v>6</v>
      </c>
      <c r="I214" s="41"/>
      <c r="J214" s="41"/>
      <c r="K214" s="42">
        <f>IF(ISBLANK(F214),"",COUNTIF(F214:J214,"&gt;=0"))</f>
        <v>3</v>
      </c>
      <c r="L214" s="43">
        <f>IF(ISBLANK(F214),"",(IF(LEFT(F214,1)="-",1,0)+IF(LEFT(G214,1)="-",1,0)+IF(LEFT(H214,1)="-",1,0)+IF(LEFT(I214,1)="-",1,0)+IF(LEFT(J214,1)="-",1,0)))</f>
        <v>0</v>
      </c>
      <c r="M214" s="44">
        <f aca="true" t="shared" si="8" ref="M214:N218">IF(K214=3,1,"")</f>
        <v>1</v>
      </c>
      <c r="N214" s="44">
        <f t="shared" si="8"/>
      </c>
    </row>
    <row r="215" spans="2:14" ht="15">
      <c r="B215" s="38" t="s">
        <v>31</v>
      </c>
      <c r="C215" s="39" t="str">
        <f>IF(C210&gt;"",C210,"")</f>
        <v>Noel Metsätie</v>
      </c>
      <c r="D215" s="39" t="str">
        <f>IF(G210&gt;"",G210,"")</f>
        <v>Aapo Åvist</v>
      </c>
      <c r="E215" s="40"/>
      <c r="F215" s="41">
        <v>9</v>
      </c>
      <c r="G215" s="41">
        <v>-10</v>
      </c>
      <c r="H215" s="41">
        <v>3</v>
      </c>
      <c r="I215" s="41">
        <v>-13</v>
      </c>
      <c r="J215" s="41">
        <v>-9</v>
      </c>
      <c r="K215" s="42">
        <f>IF(ISBLANK(F215),"",COUNTIF(F215:J215,"&gt;=0"))</f>
        <v>2</v>
      </c>
      <c r="L215" s="43">
        <f>IF(ISBLANK(F215),"",(IF(LEFT(F215,1)="-",1,0)+IF(LEFT(G215,1)="-",1,0)+IF(LEFT(H215,1)="-",1,0)+IF(LEFT(I215,1)="-",1,0)+IF(LEFT(J215,1)="-",1,0)))</f>
        <v>3</v>
      </c>
      <c r="M215" s="44">
        <f t="shared" si="8"/>
      </c>
      <c r="N215" s="44">
        <f t="shared" si="8"/>
        <v>1</v>
      </c>
    </row>
    <row r="216" spans="2:14" ht="15">
      <c r="B216" s="38" t="s">
        <v>32</v>
      </c>
      <c r="C216" s="39" t="str">
        <f>IF(C211&gt;"",C211,"")</f>
        <v>Eino Reina</v>
      </c>
      <c r="D216" s="39" t="str">
        <f>IF(G211&gt;"",G211,"")</f>
        <v>Onni Savola</v>
      </c>
      <c r="E216" s="40"/>
      <c r="F216" s="41">
        <v>5</v>
      </c>
      <c r="G216" s="41">
        <v>7</v>
      </c>
      <c r="H216" s="41">
        <v>5</v>
      </c>
      <c r="I216" s="41"/>
      <c r="J216" s="41"/>
      <c r="K216" s="42">
        <f>IF(ISBLANK(F216),"",COUNTIF(F216:J216,"&gt;=0"))</f>
        <v>3</v>
      </c>
      <c r="L216" s="43">
        <f>IF(ISBLANK(F216),"",(IF(LEFT(F216,1)="-",1,0)+IF(LEFT(G216,1)="-",1,0)+IF(LEFT(H216,1)="-",1,0)+IF(LEFT(I216,1)="-",1,0)+IF(LEFT(J216,1)="-",1,0)))</f>
        <v>0</v>
      </c>
      <c r="M216" s="44">
        <f t="shared" si="8"/>
        <v>1</v>
      </c>
      <c r="N216" s="44">
        <f t="shared" si="8"/>
      </c>
    </row>
    <row r="217" spans="2:14" ht="15">
      <c r="B217" s="38" t="s">
        <v>33</v>
      </c>
      <c r="C217" s="39" t="str">
        <f>IF(C209&gt;"",C209,"")</f>
        <v>Eeka Vihreälaakso</v>
      </c>
      <c r="D217" s="39" t="str">
        <f>IF(G210&gt;"",G210,"")</f>
        <v>Aapo Åvist</v>
      </c>
      <c r="E217" s="40"/>
      <c r="F217" s="41">
        <v>9</v>
      </c>
      <c r="G217" s="41">
        <v>4</v>
      </c>
      <c r="H217" s="41">
        <v>4</v>
      </c>
      <c r="I217" s="41"/>
      <c r="J217" s="41"/>
      <c r="K217" s="42">
        <f>IF(ISBLANK(F217),"",COUNTIF(F217:J217,"&gt;=0"))</f>
        <v>3</v>
      </c>
      <c r="L217" s="43">
        <f>IF(ISBLANK(F217),"",(IF(LEFT(F217,1)="-",1,0)+IF(LEFT(G217,1)="-",1,0)+IF(LEFT(H217,1)="-",1,0)+IF(LEFT(I217,1)="-",1,0)+IF(LEFT(J217,1)="-",1,0)))</f>
        <v>0</v>
      </c>
      <c r="M217" s="44">
        <f t="shared" si="8"/>
        <v>1</v>
      </c>
      <c r="N217" s="44">
        <f t="shared" si="8"/>
      </c>
    </row>
    <row r="218" spans="2:14" ht="15">
      <c r="B218" s="38" t="s">
        <v>34</v>
      </c>
      <c r="C218" s="39" t="str">
        <f>IF(C210&gt;"",C210,"")</f>
        <v>Noel Metsätie</v>
      </c>
      <c r="D218" s="39" t="str">
        <f>IF(G209&gt;"",G209,"")</f>
        <v>Kaarlo Lampinen</v>
      </c>
      <c r="E218" s="40"/>
      <c r="F218" s="41"/>
      <c r="G218" s="41"/>
      <c r="H218" s="41"/>
      <c r="I218" s="41"/>
      <c r="J218" s="41"/>
      <c r="K218" s="42">
        <f>IF(ISBLANK(F218),"",COUNTIF(F218:J218,"&gt;=0"))</f>
      </c>
      <c r="L218" s="43">
        <f>IF(ISBLANK(F218),"",(IF(LEFT(F218,1)="-",1,0)+IF(LEFT(G218,1)="-",1,0)+IF(LEFT(H218,1)="-",1,0)+IF(LEFT(I218,1)="-",1,0)+IF(LEFT(J218,1)="-",1,0)))</f>
      </c>
      <c r="M218" s="44">
        <f t="shared" si="8"/>
      </c>
      <c r="N218" s="44">
        <f t="shared" si="8"/>
      </c>
    </row>
    <row r="219" spans="2:14" ht="15.75">
      <c r="B219" s="30"/>
      <c r="C219" s="7"/>
      <c r="D219" s="7"/>
      <c r="E219" s="7"/>
      <c r="F219" s="7"/>
      <c r="G219" s="7"/>
      <c r="H219" s="7"/>
      <c r="I219" s="168" t="s">
        <v>35</v>
      </c>
      <c r="J219" s="168"/>
      <c r="K219" s="45">
        <f>SUM(K214:K218)</f>
        <v>11</v>
      </c>
      <c r="L219" s="45">
        <f>SUM(L214:L218)</f>
        <v>3</v>
      </c>
      <c r="M219" s="45">
        <f>SUM(M214:M218)</f>
        <v>3</v>
      </c>
      <c r="N219" s="45">
        <f>SUM(N214:N218)</f>
        <v>1</v>
      </c>
    </row>
    <row r="220" spans="2:14" ht="15.75">
      <c r="B220" s="46" t="s">
        <v>36</v>
      </c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47"/>
    </row>
    <row r="221" spans="2:14" ht="15.75">
      <c r="B221" s="48" t="s">
        <v>37</v>
      </c>
      <c r="C221" s="49"/>
      <c r="D221" s="49" t="s">
        <v>38</v>
      </c>
      <c r="E221" s="50"/>
      <c r="F221" s="49"/>
      <c r="G221" s="49" t="s">
        <v>39</v>
      </c>
      <c r="H221" s="50"/>
      <c r="I221" s="49"/>
      <c r="J221" s="51" t="s">
        <v>40</v>
      </c>
      <c r="K221" s="12"/>
      <c r="L221" s="7"/>
      <c r="M221" s="7"/>
      <c r="N221" s="47"/>
    </row>
    <row r="222" spans="2:14" ht="18">
      <c r="B222" s="30"/>
      <c r="C222" s="7"/>
      <c r="D222" s="7"/>
      <c r="E222" s="7"/>
      <c r="F222" s="7"/>
      <c r="G222" s="7"/>
      <c r="H222" s="7"/>
      <c r="I222" s="7"/>
      <c r="J222" s="169" t="str">
        <f>IF(M219=3,C208,IF(N219=3,G208,""))</f>
        <v>PTS Sherwood</v>
      </c>
      <c r="K222" s="169"/>
      <c r="L222" s="169"/>
      <c r="M222" s="169"/>
      <c r="N222" s="169"/>
    </row>
    <row r="223" spans="2:14" ht="18">
      <c r="B223" s="52"/>
      <c r="C223" s="53"/>
      <c r="D223" s="53"/>
      <c r="E223" s="53"/>
      <c r="F223" s="53"/>
      <c r="G223" s="53"/>
      <c r="H223" s="53"/>
      <c r="I223" s="53"/>
      <c r="J223" s="54"/>
      <c r="K223" s="54"/>
      <c r="L223" s="54"/>
      <c r="M223" s="54"/>
      <c r="N223" s="55"/>
    </row>
    <row r="224" ht="15">
      <c r="B224" s="37" t="s">
        <v>41</v>
      </c>
    </row>
    <row r="225" ht="15">
      <c r="B225" t="s">
        <v>42</v>
      </c>
    </row>
    <row r="226" ht="15">
      <c r="B226" t="s">
        <v>43</v>
      </c>
    </row>
    <row r="228" spans="2:14" ht="15.75">
      <c r="B228" s="1"/>
      <c r="C228" s="2"/>
      <c r="D228" s="3"/>
      <c r="E228" s="3"/>
      <c r="F228" s="152" t="s">
        <v>0</v>
      </c>
      <c r="G228" s="152"/>
      <c r="H228" s="153" t="s">
        <v>1</v>
      </c>
      <c r="I228" s="153"/>
      <c r="J228" s="153"/>
      <c r="K228" s="153"/>
      <c r="L228" s="153"/>
      <c r="M228" s="153"/>
      <c r="N228" s="153"/>
    </row>
    <row r="229" spans="2:14" ht="15.75">
      <c r="B229" s="4"/>
      <c r="C229" s="5" t="s">
        <v>2</v>
      </c>
      <c r="D229" s="6"/>
      <c r="E229" s="7"/>
      <c r="F229" s="154" t="s">
        <v>3</v>
      </c>
      <c r="G229" s="154"/>
      <c r="H229" s="155" t="s">
        <v>4</v>
      </c>
      <c r="I229" s="155"/>
      <c r="J229" s="155"/>
      <c r="K229" s="155"/>
      <c r="L229" s="155"/>
      <c r="M229" s="155"/>
      <c r="N229" s="155"/>
    </row>
    <row r="230" spans="2:14" ht="15.75">
      <c r="B230" s="8"/>
      <c r="C230" s="9"/>
      <c r="D230" s="7"/>
      <c r="E230" s="7"/>
      <c r="F230" s="156" t="s">
        <v>5</v>
      </c>
      <c r="G230" s="156"/>
      <c r="H230" s="157" t="s">
        <v>140</v>
      </c>
      <c r="I230" s="157"/>
      <c r="J230" s="157"/>
      <c r="K230" s="157"/>
      <c r="L230" s="157"/>
      <c r="M230" s="157"/>
      <c r="N230" s="157"/>
    </row>
    <row r="231" spans="2:14" ht="20.25">
      <c r="B231" s="10"/>
      <c r="C231" s="11" t="s">
        <v>7</v>
      </c>
      <c r="D231" s="12"/>
      <c r="E231" s="7"/>
      <c r="F231" s="158" t="s">
        <v>8</v>
      </c>
      <c r="G231" s="158"/>
      <c r="H231" s="159">
        <v>45367</v>
      </c>
      <c r="I231" s="159"/>
      <c r="J231" s="159"/>
      <c r="K231" s="13" t="s">
        <v>9</v>
      </c>
      <c r="L231" s="160"/>
      <c r="M231" s="160"/>
      <c r="N231" s="160"/>
    </row>
    <row r="232" spans="2:14" ht="15.75">
      <c r="B232" s="14"/>
      <c r="C232" s="15"/>
      <c r="D232" s="7"/>
      <c r="E232" s="7"/>
      <c r="F232" s="16"/>
      <c r="G232" s="15"/>
      <c r="H232" s="15"/>
      <c r="I232" s="17"/>
      <c r="J232" s="18"/>
      <c r="K232" s="19"/>
      <c r="L232" s="19"/>
      <c r="M232" s="19"/>
      <c r="N232" s="20"/>
    </row>
    <row r="233" spans="2:14" ht="15.75">
      <c r="B233" s="21" t="s">
        <v>10</v>
      </c>
      <c r="C233" s="161" t="s">
        <v>45</v>
      </c>
      <c r="D233" s="161"/>
      <c r="E233" s="22"/>
      <c r="F233" s="23" t="s">
        <v>12</v>
      </c>
      <c r="G233" s="162" t="s">
        <v>159</v>
      </c>
      <c r="H233" s="162"/>
      <c r="I233" s="162"/>
      <c r="J233" s="162"/>
      <c r="K233" s="162"/>
      <c r="L233" s="162"/>
      <c r="M233" s="162"/>
      <c r="N233" s="162"/>
    </row>
    <row r="234" spans="2:14" ht="15">
      <c r="B234" s="24" t="s">
        <v>14</v>
      </c>
      <c r="C234" s="163" t="s">
        <v>148</v>
      </c>
      <c r="D234" s="163"/>
      <c r="E234" s="25"/>
      <c r="F234" s="26" t="s">
        <v>16</v>
      </c>
      <c r="G234" s="164" t="s">
        <v>161</v>
      </c>
      <c r="H234" s="164"/>
      <c r="I234" s="164"/>
      <c r="J234" s="164"/>
      <c r="K234" s="164"/>
      <c r="L234" s="164"/>
      <c r="M234" s="164"/>
      <c r="N234" s="164"/>
    </row>
    <row r="235" spans="2:14" ht="15">
      <c r="B235" s="27" t="s">
        <v>18</v>
      </c>
      <c r="C235" s="165" t="s">
        <v>146</v>
      </c>
      <c r="D235" s="165"/>
      <c r="E235" s="25"/>
      <c r="F235" s="28" t="s">
        <v>20</v>
      </c>
      <c r="G235" s="166" t="s">
        <v>160</v>
      </c>
      <c r="H235" s="166"/>
      <c r="I235" s="166"/>
      <c r="J235" s="166"/>
      <c r="K235" s="166"/>
      <c r="L235" s="166"/>
      <c r="M235" s="166"/>
      <c r="N235" s="166"/>
    </row>
    <row r="236" spans="2:14" ht="15">
      <c r="B236" s="27" t="s">
        <v>22</v>
      </c>
      <c r="C236" s="165" t="s">
        <v>149</v>
      </c>
      <c r="D236" s="165"/>
      <c r="E236" s="25"/>
      <c r="F236" s="29" t="s">
        <v>24</v>
      </c>
      <c r="G236" s="166" t="s">
        <v>162</v>
      </c>
      <c r="H236" s="166"/>
      <c r="I236" s="166"/>
      <c r="J236" s="166"/>
      <c r="K236" s="166"/>
      <c r="L236" s="166"/>
      <c r="M236" s="166"/>
      <c r="N236" s="166"/>
    </row>
    <row r="237" spans="2:14" ht="15.75">
      <c r="B237" s="30"/>
      <c r="C237" s="7"/>
      <c r="D237" s="7"/>
      <c r="E237" s="7"/>
      <c r="F237" s="16"/>
      <c r="G237" s="31"/>
      <c r="H237" s="31"/>
      <c r="I237" s="31"/>
      <c r="J237" s="7"/>
      <c r="K237" s="7"/>
      <c r="L237" s="7"/>
      <c r="M237" s="32"/>
      <c r="N237" s="33"/>
    </row>
    <row r="238" spans="2:15" ht="15.75">
      <c r="B238" s="34" t="s">
        <v>26</v>
      </c>
      <c r="C238" s="7"/>
      <c r="D238" s="7"/>
      <c r="E238" s="7"/>
      <c r="F238" s="35">
        <v>1</v>
      </c>
      <c r="G238" s="35">
        <v>2</v>
      </c>
      <c r="H238" s="35">
        <v>3</v>
      </c>
      <c r="I238" s="35">
        <v>4</v>
      </c>
      <c r="J238" s="35">
        <v>5</v>
      </c>
      <c r="K238" s="167" t="s">
        <v>27</v>
      </c>
      <c r="L238" s="167"/>
      <c r="M238" s="35" t="s">
        <v>28</v>
      </c>
      <c r="N238" s="36" t="s">
        <v>29</v>
      </c>
      <c r="O238" s="37"/>
    </row>
    <row r="239" spans="2:14" ht="15">
      <c r="B239" s="38" t="s">
        <v>30</v>
      </c>
      <c r="C239" s="39" t="str">
        <f>IF(C234&gt;"",C234,"")</f>
        <v>Sisu Sammalkorpi</v>
      </c>
      <c r="D239" s="39" t="str">
        <f>IF(G234&gt;"",G234,"")</f>
        <v>Cedric Foo</v>
      </c>
      <c r="E239" s="40"/>
      <c r="F239" s="41">
        <v>4</v>
      </c>
      <c r="G239" s="41">
        <v>6</v>
      </c>
      <c r="H239" s="41">
        <v>6</v>
      </c>
      <c r="I239" s="41"/>
      <c r="J239" s="41"/>
      <c r="K239" s="42">
        <f>IF(ISBLANK(F239),"",COUNTIF(F239:J239,"&gt;=0"))</f>
        <v>3</v>
      </c>
      <c r="L239" s="43">
        <f>IF(ISBLANK(F239),"",(IF(LEFT(F239,1)="-",1,0)+IF(LEFT(G239,1)="-",1,0)+IF(LEFT(H239,1)="-",1,0)+IF(LEFT(I239,1)="-",1,0)+IF(LEFT(J239,1)="-",1,0)))</f>
        <v>0</v>
      </c>
      <c r="M239" s="44">
        <f aca="true" t="shared" si="9" ref="M239:N243">IF(K239=3,1,"")</f>
        <v>1</v>
      </c>
      <c r="N239" s="44">
        <f t="shared" si="9"/>
      </c>
    </row>
    <row r="240" spans="2:14" ht="15">
      <c r="B240" s="38" t="s">
        <v>31</v>
      </c>
      <c r="C240" s="39" t="str">
        <f>IF(C235&gt;"",C235,"")</f>
        <v>Andreas Köhler</v>
      </c>
      <c r="D240" s="39" t="str">
        <f>IF(G235&gt;"",G235,"")</f>
        <v>Tomi Juutilainen</v>
      </c>
      <c r="E240" s="40"/>
      <c r="F240" s="41">
        <v>8</v>
      </c>
      <c r="G240" s="41">
        <v>6</v>
      </c>
      <c r="H240" s="41">
        <v>7</v>
      </c>
      <c r="I240" s="41"/>
      <c r="J240" s="41"/>
      <c r="K240" s="42">
        <f>IF(ISBLANK(F240),"",COUNTIF(F240:J240,"&gt;=0"))</f>
        <v>3</v>
      </c>
      <c r="L240" s="43">
        <f>IF(ISBLANK(F240),"",(IF(LEFT(F240,1)="-",1,0)+IF(LEFT(G240,1)="-",1,0)+IF(LEFT(H240,1)="-",1,0)+IF(LEFT(I240,1)="-",1,0)+IF(LEFT(J240,1)="-",1,0)))</f>
        <v>0</v>
      </c>
      <c r="M240" s="44">
        <f t="shared" si="9"/>
        <v>1</v>
      </c>
      <c r="N240" s="44">
        <f t="shared" si="9"/>
      </c>
    </row>
    <row r="241" spans="2:14" ht="15">
      <c r="B241" s="38" t="s">
        <v>32</v>
      </c>
      <c r="C241" s="39" t="str">
        <f>IF(C236&gt;"",C236,"")</f>
        <v>Sam Londen</v>
      </c>
      <c r="D241" s="39" t="str">
        <f>IF(G236&gt;"",G236,"")</f>
        <v>Lev Petal</v>
      </c>
      <c r="E241" s="40"/>
      <c r="F241" s="41">
        <v>-7</v>
      </c>
      <c r="G241" s="41">
        <v>3</v>
      </c>
      <c r="H241" s="41">
        <v>-9</v>
      </c>
      <c r="I241" s="41">
        <v>10</v>
      </c>
      <c r="J241" s="41">
        <v>9</v>
      </c>
      <c r="K241" s="42">
        <f>IF(ISBLANK(F241),"",COUNTIF(F241:J241,"&gt;=0"))</f>
        <v>3</v>
      </c>
      <c r="L241" s="43">
        <f>IF(ISBLANK(F241),"",(IF(LEFT(F241,1)="-",1,0)+IF(LEFT(G241,1)="-",1,0)+IF(LEFT(H241,1)="-",1,0)+IF(LEFT(I241,1)="-",1,0)+IF(LEFT(J241,1)="-",1,0)))</f>
        <v>2</v>
      </c>
      <c r="M241" s="44">
        <f t="shared" si="9"/>
        <v>1</v>
      </c>
      <c r="N241" s="44">
        <f t="shared" si="9"/>
      </c>
    </row>
    <row r="242" spans="2:14" ht="15">
      <c r="B242" s="38" t="s">
        <v>33</v>
      </c>
      <c r="C242" s="39" t="str">
        <f>IF(C234&gt;"",C234,"")</f>
        <v>Sisu Sammalkorpi</v>
      </c>
      <c r="D242" s="39" t="str">
        <f>IF(G235&gt;"",G235,"")</f>
        <v>Tomi Juutilainen</v>
      </c>
      <c r="E242" s="40"/>
      <c r="F242" s="41"/>
      <c r="G242" s="41"/>
      <c r="H242" s="41"/>
      <c r="I242" s="41"/>
      <c r="J242" s="41"/>
      <c r="K242" s="42">
        <f>IF(ISBLANK(F242),"",COUNTIF(F242:J242,"&gt;=0"))</f>
      </c>
      <c r="L242" s="43">
        <f>IF(ISBLANK(F242),"",(IF(LEFT(F242,1)="-",1,0)+IF(LEFT(G242,1)="-",1,0)+IF(LEFT(H242,1)="-",1,0)+IF(LEFT(I242,1)="-",1,0)+IF(LEFT(J242,1)="-",1,0)))</f>
      </c>
      <c r="M242" s="44">
        <f t="shared" si="9"/>
      </c>
      <c r="N242" s="44">
        <f t="shared" si="9"/>
      </c>
    </row>
    <row r="243" spans="2:14" ht="15">
      <c r="B243" s="38" t="s">
        <v>34</v>
      </c>
      <c r="C243" s="39" t="str">
        <f>IF(C235&gt;"",C235,"")</f>
        <v>Andreas Köhler</v>
      </c>
      <c r="D243" s="39" t="str">
        <f>IF(G234&gt;"",G234,"")</f>
        <v>Cedric Foo</v>
      </c>
      <c r="E243" s="40"/>
      <c r="F243" s="41"/>
      <c r="G243" s="41"/>
      <c r="H243" s="41"/>
      <c r="I243" s="41"/>
      <c r="J243" s="41"/>
      <c r="K243" s="42">
        <f>IF(ISBLANK(F243),"",COUNTIF(F243:J243,"&gt;=0"))</f>
      </c>
      <c r="L243" s="43">
        <f>IF(ISBLANK(F243),"",(IF(LEFT(F243,1)="-",1,0)+IF(LEFT(G243,1)="-",1,0)+IF(LEFT(H243,1)="-",1,0)+IF(LEFT(I243,1)="-",1,0)+IF(LEFT(J243,1)="-",1,0)))</f>
      </c>
      <c r="M243" s="44">
        <f t="shared" si="9"/>
      </c>
      <c r="N243" s="44">
        <f t="shared" si="9"/>
      </c>
    </row>
    <row r="244" spans="2:14" ht="15.75">
      <c r="B244" s="30"/>
      <c r="C244" s="7"/>
      <c r="D244" s="7"/>
      <c r="E244" s="7"/>
      <c r="F244" s="7"/>
      <c r="G244" s="7"/>
      <c r="H244" s="7"/>
      <c r="I244" s="168" t="s">
        <v>35</v>
      </c>
      <c r="J244" s="168"/>
      <c r="K244" s="45">
        <f>SUM(K239:K243)</f>
        <v>9</v>
      </c>
      <c r="L244" s="45">
        <f>SUM(L239:L243)</f>
        <v>2</v>
      </c>
      <c r="M244" s="45">
        <f>SUM(M239:M243)</f>
        <v>3</v>
      </c>
      <c r="N244" s="45">
        <f>SUM(N239:N243)</f>
        <v>0</v>
      </c>
    </row>
    <row r="245" spans="2:14" ht="15.75">
      <c r="B245" s="46" t="s">
        <v>36</v>
      </c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47"/>
    </row>
    <row r="246" spans="2:14" ht="15.75">
      <c r="B246" s="48" t="s">
        <v>37</v>
      </c>
      <c r="C246" s="49"/>
      <c r="D246" s="49" t="s">
        <v>38</v>
      </c>
      <c r="E246" s="50"/>
      <c r="F246" s="49"/>
      <c r="G246" s="49" t="s">
        <v>39</v>
      </c>
      <c r="H246" s="50"/>
      <c r="I246" s="49"/>
      <c r="J246" s="51" t="s">
        <v>40</v>
      </c>
      <c r="K246" s="12"/>
      <c r="L246" s="7"/>
      <c r="M246" s="7"/>
      <c r="N246" s="47"/>
    </row>
    <row r="247" spans="2:14" ht="18">
      <c r="B247" s="30"/>
      <c r="C247" s="7"/>
      <c r="D247" s="7"/>
      <c r="E247" s="7"/>
      <c r="F247" s="7"/>
      <c r="G247" s="7"/>
      <c r="H247" s="7"/>
      <c r="I247" s="7"/>
      <c r="J247" s="169" t="str">
        <f>IF(M244=3,C233,IF(N244=3,G233,""))</f>
        <v>MBF</v>
      </c>
      <c r="K247" s="169"/>
      <c r="L247" s="169"/>
      <c r="M247" s="169"/>
      <c r="N247" s="169"/>
    </row>
    <row r="248" spans="2:14" ht="18">
      <c r="B248" s="52"/>
      <c r="C248" s="53"/>
      <c r="D248" s="53"/>
      <c r="E248" s="53"/>
      <c r="F248" s="53"/>
      <c r="G248" s="53"/>
      <c r="H248" s="53"/>
      <c r="I248" s="53"/>
      <c r="J248" s="54"/>
      <c r="K248" s="54"/>
      <c r="L248" s="54"/>
      <c r="M248" s="54"/>
      <c r="N248" s="55"/>
    </row>
    <row r="249" ht="15">
      <c r="B249" s="37" t="s">
        <v>41</v>
      </c>
    </row>
    <row r="250" ht="15">
      <c r="B250" t="s">
        <v>42</v>
      </c>
    </row>
    <row r="251" ht="15">
      <c r="B251" t="s">
        <v>43</v>
      </c>
    </row>
    <row r="253" spans="2:14" ht="15.75">
      <c r="B253" s="1"/>
      <c r="C253" s="2"/>
      <c r="D253" s="3"/>
      <c r="E253" s="3"/>
      <c r="F253" s="152" t="s">
        <v>0</v>
      </c>
      <c r="G253" s="152"/>
      <c r="H253" s="153" t="s">
        <v>1</v>
      </c>
      <c r="I253" s="153"/>
      <c r="J253" s="153"/>
      <c r="K253" s="153"/>
      <c r="L253" s="153"/>
      <c r="M253" s="153"/>
      <c r="N253" s="153"/>
    </row>
    <row r="254" spans="2:14" ht="15.75">
      <c r="B254" s="4"/>
      <c r="C254" s="5" t="s">
        <v>2</v>
      </c>
      <c r="D254" s="6"/>
      <c r="E254" s="7"/>
      <c r="F254" s="154" t="s">
        <v>3</v>
      </c>
      <c r="G254" s="154"/>
      <c r="H254" s="155" t="s">
        <v>4</v>
      </c>
      <c r="I254" s="155"/>
      <c r="J254" s="155"/>
      <c r="K254" s="155"/>
      <c r="L254" s="155"/>
      <c r="M254" s="155"/>
      <c r="N254" s="155"/>
    </row>
    <row r="255" spans="2:14" ht="15.75">
      <c r="B255" s="8"/>
      <c r="C255" s="9"/>
      <c r="D255" s="7"/>
      <c r="E255" s="7"/>
      <c r="F255" s="156" t="s">
        <v>5</v>
      </c>
      <c r="G255" s="156"/>
      <c r="H255" s="157" t="s">
        <v>140</v>
      </c>
      <c r="I255" s="157"/>
      <c r="J255" s="157"/>
      <c r="K255" s="157"/>
      <c r="L255" s="157"/>
      <c r="M255" s="157"/>
      <c r="N255" s="157"/>
    </row>
    <row r="256" spans="2:14" ht="20.25">
      <c r="B256" s="10"/>
      <c r="C256" s="11" t="s">
        <v>7</v>
      </c>
      <c r="D256" s="12"/>
      <c r="E256" s="7"/>
      <c r="F256" s="158" t="s">
        <v>8</v>
      </c>
      <c r="G256" s="158"/>
      <c r="H256" s="159">
        <v>45367</v>
      </c>
      <c r="I256" s="159"/>
      <c r="J256" s="159"/>
      <c r="K256" s="13" t="s">
        <v>9</v>
      </c>
      <c r="L256" s="160"/>
      <c r="M256" s="160"/>
      <c r="N256" s="160"/>
    </row>
    <row r="257" spans="2:14" ht="15.75">
      <c r="B257" s="14"/>
      <c r="C257" s="15"/>
      <c r="D257" s="7"/>
      <c r="E257" s="7"/>
      <c r="F257" s="16"/>
      <c r="G257" s="15"/>
      <c r="H257" s="15"/>
      <c r="I257" s="17"/>
      <c r="J257" s="18"/>
      <c r="K257" s="19"/>
      <c r="L257" s="19"/>
      <c r="M257" s="19"/>
      <c r="N257" s="20"/>
    </row>
    <row r="258" spans="2:14" ht="15.75">
      <c r="B258" s="21" t="s">
        <v>10</v>
      </c>
      <c r="C258" s="161" t="s">
        <v>44</v>
      </c>
      <c r="D258" s="161"/>
      <c r="E258" s="22"/>
      <c r="F258" s="23" t="s">
        <v>12</v>
      </c>
      <c r="G258" s="162" t="s">
        <v>52</v>
      </c>
      <c r="H258" s="162"/>
      <c r="I258" s="162"/>
      <c r="J258" s="162"/>
      <c r="K258" s="162"/>
      <c r="L258" s="162"/>
      <c r="M258" s="162"/>
      <c r="N258" s="162"/>
    </row>
    <row r="259" spans="2:14" ht="15">
      <c r="B259" s="24" t="s">
        <v>14</v>
      </c>
      <c r="C259" s="163" t="s">
        <v>46</v>
      </c>
      <c r="D259" s="163"/>
      <c r="E259" s="25"/>
      <c r="F259" s="26" t="s">
        <v>16</v>
      </c>
      <c r="G259" s="164" t="s">
        <v>56</v>
      </c>
      <c r="H259" s="164"/>
      <c r="I259" s="164"/>
      <c r="J259" s="164"/>
      <c r="K259" s="164"/>
      <c r="L259" s="164"/>
      <c r="M259" s="164"/>
      <c r="N259" s="164"/>
    </row>
    <row r="260" spans="2:14" ht="15">
      <c r="B260" s="27" t="s">
        <v>18</v>
      </c>
      <c r="C260" s="165" t="s">
        <v>48</v>
      </c>
      <c r="D260" s="165"/>
      <c r="E260" s="25"/>
      <c r="F260" s="28" t="s">
        <v>20</v>
      </c>
      <c r="G260" s="166" t="s">
        <v>54</v>
      </c>
      <c r="H260" s="166"/>
      <c r="I260" s="166"/>
      <c r="J260" s="166"/>
      <c r="K260" s="166"/>
      <c r="L260" s="166"/>
      <c r="M260" s="166"/>
      <c r="N260" s="166"/>
    </row>
    <row r="261" spans="2:14" ht="15">
      <c r="B261" s="27" t="s">
        <v>22</v>
      </c>
      <c r="C261" s="165" t="s">
        <v>50</v>
      </c>
      <c r="D261" s="165"/>
      <c r="E261" s="25"/>
      <c r="F261" s="29" t="s">
        <v>24</v>
      </c>
      <c r="G261" s="166" t="s">
        <v>153</v>
      </c>
      <c r="H261" s="166"/>
      <c r="I261" s="166"/>
      <c r="J261" s="166"/>
      <c r="K261" s="166"/>
      <c r="L261" s="166"/>
      <c r="M261" s="166"/>
      <c r="N261" s="166"/>
    </row>
    <row r="262" spans="2:14" ht="15.75">
      <c r="B262" s="30"/>
      <c r="C262" s="7"/>
      <c r="D262" s="7"/>
      <c r="E262" s="7"/>
      <c r="F262" s="16"/>
      <c r="G262" s="31"/>
      <c r="H262" s="31"/>
      <c r="I262" s="31"/>
      <c r="J262" s="7"/>
      <c r="K262" s="7"/>
      <c r="L262" s="7"/>
      <c r="M262" s="32"/>
      <c r="N262" s="33"/>
    </row>
    <row r="263" spans="2:15" ht="15.75">
      <c r="B263" s="34" t="s">
        <v>26</v>
      </c>
      <c r="C263" s="7"/>
      <c r="D263" s="7"/>
      <c r="E263" s="7"/>
      <c r="F263" s="35">
        <v>1</v>
      </c>
      <c r="G263" s="35">
        <v>2</v>
      </c>
      <c r="H263" s="35">
        <v>3</v>
      </c>
      <c r="I263" s="35">
        <v>4</v>
      </c>
      <c r="J263" s="35">
        <v>5</v>
      </c>
      <c r="K263" s="167" t="s">
        <v>27</v>
      </c>
      <c r="L263" s="167"/>
      <c r="M263" s="35" t="s">
        <v>28</v>
      </c>
      <c r="N263" s="36" t="s">
        <v>29</v>
      </c>
      <c r="O263" s="37"/>
    </row>
    <row r="264" spans="2:14" ht="15">
      <c r="B264" s="38" t="s">
        <v>30</v>
      </c>
      <c r="C264" s="39" t="str">
        <f>IF(C259&gt;"",C259,"")</f>
        <v>Niko Hämäläinen</v>
      </c>
      <c r="D264" s="39" t="str">
        <f>IF(G259&gt;"",G259,"")</f>
        <v>Noel Metsätie</v>
      </c>
      <c r="E264" s="40"/>
      <c r="F264" s="41">
        <v>7</v>
      </c>
      <c r="G264" s="41">
        <v>4</v>
      </c>
      <c r="H264" s="41">
        <v>4</v>
      </c>
      <c r="I264" s="41"/>
      <c r="J264" s="41"/>
      <c r="K264" s="42">
        <f>IF(ISBLANK(F264),"",COUNTIF(F264:J264,"&gt;=0"))</f>
        <v>3</v>
      </c>
      <c r="L264" s="43">
        <f>IF(ISBLANK(F264),"",(IF(LEFT(F264,1)="-",1,0)+IF(LEFT(G264,1)="-",1,0)+IF(LEFT(H264,1)="-",1,0)+IF(LEFT(I264,1)="-",1,0)+IF(LEFT(J264,1)="-",1,0)))</f>
        <v>0</v>
      </c>
      <c r="M264" s="44">
        <f aca="true" t="shared" si="10" ref="M264:N268">IF(K264=3,1,"")</f>
        <v>1</v>
      </c>
      <c r="N264" s="44">
        <f t="shared" si="10"/>
      </c>
    </row>
    <row r="265" spans="2:14" ht="15">
      <c r="B265" s="38" t="s">
        <v>31</v>
      </c>
      <c r="C265" s="39" t="str">
        <f>IF(C260&gt;"",C260,"")</f>
        <v>Elmeri Räsänen</v>
      </c>
      <c r="D265" s="39" t="str">
        <f>IF(G260&gt;"",G260,"")</f>
        <v>Eeka Vihreälaakso</v>
      </c>
      <c r="E265" s="40"/>
      <c r="F265" s="41">
        <v>-7</v>
      </c>
      <c r="G265" s="41">
        <v>-7</v>
      </c>
      <c r="H265" s="41">
        <v>-4</v>
      </c>
      <c r="I265" s="41"/>
      <c r="J265" s="41"/>
      <c r="K265" s="42">
        <f>IF(ISBLANK(F265),"",COUNTIF(F265:J265,"&gt;=0"))</f>
        <v>0</v>
      </c>
      <c r="L265" s="43">
        <f>IF(ISBLANK(F265),"",(IF(LEFT(F265,1)="-",1,0)+IF(LEFT(G265,1)="-",1,0)+IF(LEFT(H265,1)="-",1,0)+IF(LEFT(I265,1)="-",1,0)+IF(LEFT(J265,1)="-",1,0)))</f>
        <v>3</v>
      </c>
      <c r="M265" s="44">
        <f t="shared" si="10"/>
      </c>
      <c r="N265" s="44">
        <f t="shared" si="10"/>
        <v>1</v>
      </c>
    </row>
    <row r="266" spans="2:14" ht="15">
      <c r="B266" s="38" t="s">
        <v>32</v>
      </c>
      <c r="C266" s="39" t="str">
        <f>IF(C261&gt;"",C261,"")</f>
        <v>Konsta Leppänen</v>
      </c>
      <c r="D266" s="39" t="str">
        <f>IF(G261&gt;"",G261,"")</f>
        <v>Eino Reina</v>
      </c>
      <c r="E266" s="40"/>
      <c r="F266" s="41">
        <v>-4</v>
      </c>
      <c r="G266" s="41">
        <v>4</v>
      </c>
      <c r="H266" s="41">
        <v>11</v>
      </c>
      <c r="I266" s="41">
        <v>3</v>
      </c>
      <c r="J266" s="41"/>
      <c r="K266" s="42">
        <f>IF(ISBLANK(F266),"",COUNTIF(F266:J266,"&gt;=0"))</f>
        <v>3</v>
      </c>
      <c r="L266" s="43">
        <f>IF(ISBLANK(F266),"",(IF(LEFT(F266,1)="-",1,0)+IF(LEFT(G266,1)="-",1,0)+IF(LEFT(H266,1)="-",1,0)+IF(LEFT(I266,1)="-",1,0)+IF(LEFT(J266,1)="-",1,0)))</f>
        <v>1</v>
      </c>
      <c r="M266" s="44">
        <f t="shared" si="10"/>
        <v>1</v>
      </c>
      <c r="N266" s="44">
        <f t="shared" si="10"/>
      </c>
    </row>
    <row r="267" spans="2:14" ht="15">
      <c r="B267" s="38" t="s">
        <v>33</v>
      </c>
      <c r="C267" s="39" t="str">
        <f>IF(C259&gt;"",C259,"")</f>
        <v>Niko Hämäläinen</v>
      </c>
      <c r="D267" s="39" t="str">
        <f>IF(G260&gt;"",G260,"")</f>
        <v>Eeka Vihreälaakso</v>
      </c>
      <c r="E267" s="40"/>
      <c r="F267" s="41">
        <v>6</v>
      </c>
      <c r="G267" s="41">
        <v>9</v>
      </c>
      <c r="H267" s="41">
        <v>5</v>
      </c>
      <c r="I267" s="41"/>
      <c r="J267" s="41"/>
      <c r="K267" s="42">
        <f>IF(ISBLANK(F267),"",COUNTIF(F267:J267,"&gt;=0"))</f>
        <v>3</v>
      </c>
      <c r="L267" s="43">
        <f>IF(ISBLANK(F267),"",(IF(LEFT(F267,1)="-",1,0)+IF(LEFT(G267,1)="-",1,0)+IF(LEFT(H267,1)="-",1,0)+IF(LEFT(I267,1)="-",1,0)+IF(LEFT(J267,1)="-",1,0)))</f>
        <v>0</v>
      </c>
      <c r="M267" s="44">
        <f t="shared" si="10"/>
        <v>1</v>
      </c>
      <c r="N267" s="44">
        <f t="shared" si="10"/>
      </c>
    </row>
    <row r="268" spans="2:14" ht="15">
      <c r="B268" s="38" t="s">
        <v>34</v>
      </c>
      <c r="C268" s="39" t="str">
        <f>IF(C260&gt;"",C260,"")</f>
        <v>Elmeri Räsänen</v>
      </c>
      <c r="D268" s="39" t="str">
        <f>IF(G259&gt;"",G259,"")</f>
        <v>Noel Metsätie</v>
      </c>
      <c r="E268" s="40"/>
      <c r="F268" s="41"/>
      <c r="G268" s="41"/>
      <c r="H268" s="41"/>
      <c r="I268" s="41"/>
      <c r="J268" s="41"/>
      <c r="K268" s="42">
        <f>IF(ISBLANK(F268),"",COUNTIF(F268:J268,"&gt;=0"))</f>
      </c>
      <c r="L268" s="43">
        <f>IF(ISBLANK(F268),"",(IF(LEFT(F268,1)="-",1,0)+IF(LEFT(G268,1)="-",1,0)+IF(LEFT(H268,1)="-",1,0)+IF(LEFT(I268,1)="-",1,0)+IF(LEFT(J268,1)="-",1,0)))</f>
      </c>
      <c r="M268" s="44">
        <f t="shared" si="10"/>
      </c>
      <c r="N268" s="44">
        <f t="shared" si="10"/>
      </c>
    </row>
    <row r="269" spans="2:14" ht="15.75">
      <c r="B269" s="30"/>
      <c r="C269" s="7"/>
      <c r="D269" s="7"/>
      <c r="E269" s="7"/>
      <c r="F269" s="7"/>
      <c r="G269" s="7"/>
      <c r="H269" s="7"/>
      <c r="I269" s="168" t="s">
        <v>35</v>
      </c>
      <c r="J269" s="168"/>
      <c r="K269" s="45">
        <f>SUM(K264:K268)</f>
        <v>9</v>
      </c>
      <c r="L269" s="45">
        <f>SUM(L264:L268)</f>
        <v>4</v>
      </c>
      <c r="M269" s="45">
        <f>SUM(M264:M268)</f>
        <v>3</v>
      </c>
      <c r="N269" s="45">
        <f>SUM(N264:N268)</f>
        <v>1</v>
      </c>
    </row>
    <row r="270" spans="2:14" ht="15.75">
      <c r="B270" s="46" t="s">
        <v>36</v>
      </c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47"/>
    </row>
    <row r="271" spans="2:14" ht="15.75">
      <c r="B271" s="48" t="s">
        <v>37</v>
      </c>
      <c r="C271" s="49"/>
      <c r="D271" s="49" t="s">
        <v>38</v>
      </c>
      <c r="E271" s="50"/>
      <c r="F271" s="49"/>
      <c r="G271" s="49" t="s">
        <v>39</v>
      </c>
      <c r="H271" s="50"/>
      <c r="I271" s="49"/>
      <c r="J271" s="51" t="s">
        <v>40</v>
      </c>
      <c r="K271" s="12"/>
      <c r="L271" s="7"/>
      <c r="M271" s="7"/>
      <c r="N271" s="47"/>
    </row>
    <row r="272" spans="2:14" ht="18">
      <c r="B272" s="30"/>
      <c r="C272" s="7"/>
      <c r="D272" s="7"/>
      <c r="E272" s="7"/>
      <c r="F272" s="7"/>
      <c r="G272" s="7"/>
      <c r="H272" s="7"/>
      <c r="I272" s="7"/>
      <c r="J272" s="169" t="str">
        <f>IF(M269=3,C258,IF(N269=3,G258,""))</f>
        <v>KuPTS</v>
      </c>
      <c r="K272" s="169"/>
      <c r="L272" s="169"/>
      <c r="M272" s="169"/>
      <c r="N272" s="169"/>
    </row>
    <row r="273" spans="2:14" ht="18">
      <c r="B273" s="52"/>
      <c r="C273" s="53"/>
      <c r="D273" s="53"/>
      <c r="E273" s="53"/>
      <c r="F273" s="53"/>
      <c r="G273" s="53"/>
      <c r="H273" s="53"/>
      <c r="I273" s="53"/>
      <c r="J273" s="54"/>
      <c r="K273" s="54"/>
      <c r="L273" s="54"/>
      <c r="M273" s="54"/>
      <c r="N273" s="55"/>
    </row>
    <row r="274" ht="15">
      <c r="B274" s="37" t="s">
        <v>41</v>
      </c>
    </row>
    <row r="275" ht="15">
      <c r="B275" t="s">
        <v>42</v>
      </c>
    </row>
    <row r="276" ht="15">
      <c r="B276" t="s">
        <v>43</v>
      </c>
    </row>
    <row r="278" spans="2:14" ht="15.75">
      <c r="B278" s="1"/>
      <c r="C278" s="2"/>
      <c r="D278" s="3"/>
      <c r="E278" s="3"/>
      <c r="F278" s="152" t="s">
        <v>0</v>
      </c>
      <c r="G278" s="152"/>
      <c r="H278" s="153" t="s">
        <v>1</v>
      </c>
      <c r="I278" s="153"/>
      <c r="J278" s="153"/>
      <c r="K278" s="153"/>
      <c r="L278" s="153"/>
      <c r="M278" s="153"/>
      <c r="N278" s="153"/>
    </row>
    <row r="279" spans="2:14" ht="15.75">
      <c r="B279" s="4"/>
      <c r="C279" s="5" t="s">
        <v>2</v>
      </c>
      <c r="D279" s="6"/>
      <c r="E279" s="7"/>
      <c r="F279" s="154" t="s">
        <v>3</v>
      </c>
      <c r="G279" s="154"/>
      <c r="H279" s="155" t="s">
        <v>4</v>
      </c>
      <c r="I279" s="155"/>
      <c r="J279" s="155"/>
      <c r="K279" s="155"/>
      <c r="L279" s="155"/>
      <c r="M279" s="155"/>
      <c r="N279" s="155"/>
    </row>
    <row r="280" spans="2:14" ht="15.75">
      <c r="B280" s="8"/>
      <c r="C280" s="9"/>
      <c r="D280" s="7"/>
      <c r="E280" s="7"/>
      <c r="F280" s="156" t="s">
        <v>5</v>
      </c>
      <c r="G280" s="156"/>
      <c r="H280" s="157" t="s">
        <v>140</v>
      </c>
      <c r="I280" s="157"/>
      <c r="J280" s="157"/>
      <c r="K280" s="157"/>
      <c r="L280" s="157"/>
      <c r="M280" s="157"/>
      <c r="N280" s="157"/>
    </row>
    <row r="281" spans="2:14" ht="20.25">
      <c r="B281" s="10"/>
      <c r="C281" s="11" t="s">
        <v>7</v>
      </c>
      <c r="D281" s="12"/>
      <c r="E281" s="7"/>
      <c r="F281" s="158" t="s">
        <v>8</v>
      </c>
      <c r="G281" s="158"/>
      <c r="H281" s="159">
        <v>45367</v>
      </c>
      <c r="I281" s="159"/>
      <c r="J281" s="159"/>
      <c r="K281" s="13" t="s">
        <v>9</v>
      </c>
      <c r="L281" s="160"/>
      <c r="M281" s="160"/>
      <c r="N281" s="160"/>
    </row>
    <row r="282" spans="2:14" ht="15.75">
      <c r="B282" s="14"/>
      <c r="C282" s="15"/>
      <c r="D282" s="7"/>
      <c r="E282" s="7"/>
      <c r="F282" s="16"/>
      <c r="G282" s="15"/>
      <c r="H282" s="15"/>
      <c r="I282" s="17"/>
      <c r="J282" s="18"/>
      <c r="K282" s="19"/>
      <c r="L282" s="19"/>
      <c r="M282" s="19"/>
      <c r="N282" s="20"/>
    </row>
    <row r="283" spans="2:14" ht="15.75">
      <c r="B283" s="21" t="s">
        <v>10</v>
      </c>
      <c r="C283" s="161" t="s">
        <v>155</v>
      </c>
      <c r="D283" s="161"/>
      <c r="E283" s="22"/>
      <c r="F283" s="23" t="s">
        <v>12</v>
      </c>
      <c r="G283" s="162" t="s">
        <v>150</v>
      </c>
      <c r="H283" s="162"/>
      <c r="I283" s="162"/>
      <c r="J283" s="162"/>
      <c r="K283" s="162"/>
      <c r="L283" s="162"/>
      <c r="M283" s="162"/>
      <c r="N283" s="162"/>
    </row>
    <row r="284" spans="2:14" ht="15">
      <c r="B284" s="24" t="s">
        <v>14</v>
      </c>
      <c r="C284" s="163" t="s">
        <v>157</v>
      </c>
      <c r="D284" s="163"/>
      <c r="E284" s="25"/>
      <c r="F284" s="26" t="s">
        <v>16</v>
      </c>
      <c r="G284" s="164" t="s">
        <v>152</v>
      </c>
      <c r="H284" s="164"/>
      <c r="I284" s="164"/>
      <c r="J284" s="164"/>
      <c r="K284" s="164"/>
      <c r="L284" s="164"/>
      <c r="M284" s="164"/>
      <c r="N284" s="164"/>
    </row>
    <row r="285" spans="2:14" ht="15">
      <c r="B285" s="27" t="s">
        <v>18</v>
      </c>
      <c r="C285" s="165" t="s">
        <v>156</v>
      </c>
      <c r="D285" s="165"/>
      <c r="E285" s="25"/>
      <c r="F285" s="28" t="s">
        <v>20</v>
      </c>
      <c r="G285" s="166" t="s">
        <v>154</v>
      </c>
      <c r="H285" s="166"/>
      <c r="I285" s="166"/>
      <c r="J285" s="166"/>
      <c r="K285" s="166"/>
      <c r="L285" s="166"/>
      <c r="M285" s="166"/>
      <c r="N285" s="166"/>
    </row>
    <row r="286" spans="2:14" ht="15">
      <c r="B286" s="27" t="s">
        <v>22</v>
      </c>
      <c r="C286" s="165" t="s">
        <v>72</v>
      </c>
      <c r="D286" s="165"/>
      <c r="E286" s="25"/>
      <c r="F286" s="29" t="s">
        <v>24</v>
      </c>
      <c r="G286" s="166" t="s">
        <v>151</v>
      </c>
      <c r="H286" s="166"/>
      <c r="I286" s="166"/>
      <c r="J286" s="166"/>
      <c r="K286" s="166"/>
      <c r="L286" s="166"/>
      <c r="M286" s="166"/>
      <c r="N286" s="166"/>
    </row>
    <row r="287" spans="2:14" ht="15.75">
      <c r="B287" s="30"/>
      <c r="C287" s="7"/>
      <c r="D287" s="7"/>
      <c r="E287" s="7"/>
      <c r="F287" s="16"/>
      <c r="G287" s="31"/>
      <c r="H287" s="31"/>
      <c r="I287" s="31"/>
      <c r="J287" s="7"/>
      <c r="K287" s="7"/>
      <c r="L287" s="7"/>
      <c r="M287" s="32"/>
      <c r="N287" s="33"/>
    </row>
    <row r="288" spans="2:15" ht="15.75">
      <c r="B288" s="34" t="s">
        <v>26</v>
      </c>
      <c r="C288" s="7"/>
      <c r="D288" s="7"/>
      <c r="E288" s="7"/>
      <c r="F288" s="35">
        <v>1</v>
      </c>
      <c r="G288" s="35">
        <v>2</v>
      </c>
      <c r="H288" s="35">
        <v>3</v>
      </c>
      <c r="I288" s="35">
        <v>4</v>
      </c>
      <c r="J288" s="35">
        <v>5</v>
      </c>
      <c r="K288" s="167" t="s">
        <v>27</v>
      </c>
      <c r="L288" s="167"/>
      <c r="M288" s="35" t="s">
        <v>28</v>
      </c>
      <c r="N288" s="36" t="s">
        <v>29</v>
      </c>
      <c r="O288" s="37"/>
    </row>
    <row r="289" spans="2:14" ht="15">
      <c r="B289" s="38" t="s">
        <v>30</v>
      </c>
      <c r="C289" s="39" t="str">
        <f>IF(C284&gt;"",C284,"")</f>
        <v>Onni Savola</v>
      </c>
      <c r="D289" s="39" t="str">
        <f>IF(G284&gt;"",G284,"")</f>
        <v>Jesse Sorvoja</v>
      </c>
      <c r="E289" s="40"/>
      <c r="F289" s="41">
        <v>-3</v>
      </c>
      <c r="G289" s="41">
        <v>-8</v>
      </c>
      <c r="H289" s="41">
        <v>-4</v>
      </c>
      <c r="I289" s="41"/>
      <c r="J289" s="41"/>
      <c r="K289" s="42">
        <f>IF(ISBLANK(F289),"",COUNTIF(F289:J289,"&gt;=0"))</f>
        <v>0</v>
      </c>
      <c r="L289" s="43">
        <f>IF(ISBLANK(F289),"",(IF(LEFT(F289,1)="-",1,0)+IF(LEFT(G289,1)="-",1,0)+IF(LEFT(H289,1)="-",1,0)+IF(LEFT(I289,1)="-",1,0)+IF(LEFT(J289,1)="-",1,0)))</f>
        <v>3</v>
      </c>
      <c r="M289" s="44">
        <f aca="true" t="shared" si="11" ref="M289:N293">IF(K289=3,1,"")</f>
      </c>
      <c r="N289" s="44">
        <f t="shared" si="11"/>
        <v>1</v>
      </c>
    </row>
    <row r="290" spans="2:14" ht="15">
      <c r="B290" s="38" t="s">
        <v>31</v>
      </c>
      <c r="C290" s="39" t="str">
        <f>IF(C285&gt;"",C285,"")</f>
        <v>Kaarlo Lampinen</v>
      </c>
      <c r="D290" s="39" t="str">
        <f>IF(G285&gt;"",G285,"")</f>
        <v>Heikki Lauri</v>
      </c>
      <c r="E290" s="40"/>
      <c r="F290" s="41">
        <v>-9</v>
      </c>
      <c r="G290" s="41">
        <v>-9</v>
      </c>
      <c r="H290" s="41">
        <v>-12</v>
      </c>
      <c r="I290" s="41"/>
      <c r="J290" s="41"/>
      <c r="K290" s="42">
        <f>IF(ISBLANK(F290),"",COUNTIF(F290:J290,"&gt;=0"))</f>
        <v>0</v>
      </c>
      <c r="L290" s="43">
        <f>IF(ISBLANK(F290),"",(IF(LEFT(F290,1)="-",1,0)+IF(LEFT(G290,1)="-",1,0)+IF(LEFT(H290,1)="-",1,0)+IF(LEFT(I290,1)="-",1,0)+IF(LEFT(J290,1)="-",1,0)))</f>
        <v>3</v>
      </c>
      <c r="M290" s="44">
        <f t="shared" si="11"/>
      </c>
      <c r="N290" s="44">
        <f t="shared" si="11"/>
        <v>1</v>
      </c>
    </row>
    <row r="291" spans="2:14" ht="15">
      <c r="B291" s="38" t="s">
        <v>32</v>
      </c>
      <c r="C291" s="39" t="str">
        <f>IF(C286&gt;"",C286,"")</f>
        <v>Aapo Åvist</v>
      </c>
      <c r="D291" s="39" t="str">
        <f>IF(G286&gt;"",G286,"")</f>
        <v>Kasperi Illikainen</v>
      </c>
      <c r="E291" s="40"/>
      <c r="F291" s="41">
        <v>-6</v>
      </c>
      <c r="G291" s="41">
        <v>8</v>
      </c>
      <c r="H291" s="41">
        <v>10</v>
      </c>
      <c r="I291" s="41">
        <v>-8</v>
      </c>
      <c r="J291" s="41">
        <v>-9</v>
      </c>
      <c r="K291" s="42">
        <f>IF(ISBLANK(F291),"",COUNTIF(F291:J291,"&gt;=0"))</f>
        <v>2</v>
      </c>
      <c r="L291" s="43">
        <f>IF(ISBLANK(F291),"",(IF(LEFT(F291,1)="-",1,0)+IF(LEFT(G291,1)="-",1,0)+IF(LEFT(H291,1)="-",1,0)+IF(LEFT(I291,1)="-",1,0)+IF(LEFT(J291,1)="-",1,0)))</f>
        <v>3</v>
      </c>
      <c r="M291" s="44">
        <f t="shared" si="11"/>
      </c>
      <c r="N291" s="44">
        <f t="shared" si="11"/>
        <v>1</v>
      </c>
    </row>
    <row r="292" spans="2:14" ht="15">
      <c r="B292" s="38" t="s">
        <v>33</v>
      </c>
      <c r="C292" s="39" t="str">
        <f>IF(C284&gt;"",C284,"")</f>
        <v>Onni Savola</v>
      </c>
      <c r="D292" s="39" t="str">
        <f>IF(G285&gt;"",G285,"")</f>
        <v>Heikki Lauri</v>
      </c>
      <c r="E292" s="40"/>
      <c r="F292" s="41"/>
      <c r="G292" s="41"/>
      <c r="H292" s="41"/>
      <c r="I292" s="41"/>
      <c r="J292" s="41"/>
      <c r="K292" s="42">
        <f>IF(ISBLANK(F292),"",COUNTIF(F292:J292,"&gt;=0"))</f>
      </c>
      <c r="L292" s="43">
        <f>IF(ISBLANK(F292),"",(IF(LEFT(F292,1)="-",1,0)+IF(LEFT(G292,1)="-",1,0)+IF(LEFT(H292,1)="-",1,0)+IF(LEFT(I292,1)="-",1,0)+IF(LEFT(J292,1)="-",1,0)))</f>
      </c>
      <c r="M292" s="44">
        <f t="shared" si="11"/>
      </c>
      <c r="N292" s="44">
        <f t="shared" si="11"/>
      </c>
    </row>
    <row r="293" spans="2:14" ht="15">
      <c r="B293" s="38" t="s">
        <v>34</v>
      </c>
      <c r="C293" s="39" t="str">
        <f>IF(C285&gt;"",C285,"")</f>
        <v>Kaarlo Lampinen</v>
      </c>
      <c r="D293" s="39" t="str">
        <f>IF(G284&gt;"",G284,"")</f>
        <v>Jesse Sorvoja</v>
      </c>
      <c r="E293" s="40"/>
      <c r="F293" s="41"/>
      <c r="G293" s="41"/>
      <c r="H293" s="41"/>
      <c r="I293" s="41"/>
      <c r="J293" s="41"/>
      <c r="K293" s="42">
        <f>IF(ISBLANK(F293),"",COUNTIF(F293:J293,"&gt;=0"))</f>
      </c>
      <c r="L293" s="43">
        <f>IF(ISBLANK(F293),"",(IF(LEFT(F293,1)="-",1,0)+IF(LEFT(G293,1)="-",1,0)+IF(LEFT(H293,1)="-",1,0)+IF(LEFT(I293,1)="-",1,0)+IF(LEFT(J293,1)="-",1,0)))</f>
      </c>
      <c r="M293" s="44">
        <f t="shared" si="11"/>
      </c>
      <c r="N293" s="44">
        <f t="shared" si="11"/>
      </c>
    </row>
    <row r="294" spans="2:14" ht="15.75">
      <c r="B294" s="30"/>
      <c r="C294" s="7"/>
      <c r="D294" s="7"/>
      <c r="E294" s="7"/>
      <c r="F294" s="7"/>
      <c r="G294" s="7"/>
      <c r="H294" s="7"/>
      <c r="I294" s="168" t="s">
        <v>35</v>
      </c>
      <c r="J294" s="168"/>
      <c r="K294" s="45">
        <f>SUM(K289:K293)</f>
        <v>2</v>
      </c>
      <c r="L294" s="45">
        <f>SUM(L289:L293)</f>
        <v>9</v>
      </c>
      <c r="M294" s="45">
        <f>SUM(M289:M293)</f>
        <v>0</v>
      </c>
      <c r="N294" s="45">
        <f>SUM(N289:N293)</f>
        <v>3</v>
      </c>
    </row>
    <row r="295" spans="2:14" ht="15.75">
      <c r="B295" s="46" t="s">
        <v>36</v>
      </c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47"/>
    </row>
    <row r="296" spans="2:14" ht="15.75">
      <c r="B296" s="48" t="s">
        <v>37</v>
      </c>
      <c r="C296" s="49"/>
      <c r="D296" s="49" t="s">
        <v>38</v>
      </c>
      <c r="E296" s="50"/>
      <c r="F296" s="49"/>
      <c r="G296" s="49" t="s">
        <v>39</v>
      </c>
      <c r="H296" s="50"/>
      <c r="I296" s="49"/>
      <c r="J296" s="51" t="s">
        <v>40</v>
      </c>
      <c r="K296" s="12"/>
      <c r="L296" s="7"/>
      <c r="M296" s="7"/>
      <c r="N296" s="47"/>
    </row>
    <row r="297" spans="2:14" ht="18">
      <c r="B297" s="30"/>
      <c r="C297" s="7"/>
      <c r="D297" s="7"/>
      <c r="E297" s="7"/>
      <c r="F297" s="7"/>
      <c r="G297" s="7"/>
      <c r="H297" s="7"/>
      <c r="I297" s="7"/>
      <c r="J297" s="169" t="str">
        <f>IF(M294=3,C283,IF(N294=3,G283,""))</f>
        <v>PT-60</v>
      </c>
      <c r="K297" s="169"/>
      <c r="L297" s="169"/>
      <c r="M297" s="169"/>
      <c r="N297" s="169"/>
    </row>
    <row r="298" spans="2:14" ht="18">
      <c r="B298" s="52"/>
      <c r="C298" s="53"/>
      <c r="D298" s="53"/>
      <c r="E298" s="53"/>
      <c r="F298" s="53"/>
      <c r="G298" s="53"/>
      <c r="H298" s="53"/>
      <c r="I298" s="53"/>
      <c r="J298" s="54"/>
      <c r="K298" s="54"/>
      <c r="L298" s="54"/>
      <c r="M298" s="54"/>
      <c r="N298" s="55"/>
    </row>
    <row r="299" ht="15">
      <c r="B299" s="37" t="s">
        <v>41</v>
      </c>
    </row>
    <row r="300" ht="15">
      <c r="B300" t="s">
        <v>42</v>
      </c>
    </row>
    <row r="301" ht="15">
      <c r="B301" t="s">
        <v>43</v>
      </c>
    </row>
    <row r="303" ht="15">
      <c r="B303" s="37" t="s">
        <v>41</v>
      </c>
    </row>
    <row r="304" ht="15">
      <c r="B304" t="s">
        <v>42</v>
      </c>
    </row>
    <row r="305" ht="15">
      <c r="B305" t="s">
        <v>43</v>
      </c>
    </row>
  </sheetData>
  <sheetProtection selectLockedCells="1" selectUnlockedCells="1"/>
  <mergeCells count="240">
    <mergeCell ref="J297:N297"/>
    <mergeCell ref="C285:D285"/>
    <mergeCell ref="G285:N285"/>
    <mergeCell ref="C286:D286"/>
    <mergeCell ref="G286:N286"/>
    <mergeCell ref="K288:L288"/>
    <mergeCell ref="I294:J294"/>
    <mergeCell ref="F281:G281"/>
    <mergeCell ref="H281:J281"/>
    <mergeCell ref="L281:N281"/>
    <mergeCell ref="C283:D283"/>
    <mergeCell ref="G283:N283"/>
    <mergeCell ref="C284:D284"/>
    <mergeCell ref="G284:N284"/>
    <mergeCell ref="J272:N272"/>
    <mergeCell ref="F278:G278"/>
    <mergeCell ref="H278:N278"/>
    <mergeCell ref="F279:G279"/>
    <mergeCell ref="H279:N279"/>
    <mergeCell ref="F280:G280"/>
    <mergeCell ref="H280:N280"/>
    <mergeCell ref="C260:D260"/>
    <mergeCell ref="G260:N260"/>
    <mergeCell ref="C261:D261"/>
    <mergeCell ref="G261:N261"/>
    <mergeCell ref="K263:L263"/>
    <mergeCell ref="I269:J269"/>
    <mergeCell ref="F256:G256"/>
    <mergeCell ref="H256:J256"/>
    <mergeCell ref="L256:N256"/>
    <mergeCell ref="C258:D258"/>
    <mergeCell ref="G258:N258"/>
    <mergeCell ref="C259:D259"/>
    <mergeCell ref="G259:N259"/>
    <mergeCell ref="J247:N247"/>
    <mergeCell ref="F253:G253"/>
    <mergeCell ref="H253:N253"/>
    <mergeCell ref="F254:G254"/>
    <mergeCell ref="H254:N254"/>
    <mergeCell ref="F255:G255"/>
    <mergeCell ref="H255:N255"/>
    <mergeCell ref="C235:D235"/>
    <mergeCell ref="G235:N235"/>
    <mergeCell ref="C236:D236"/>
    <mergeCell ref="G236:N236"/>
    <mergeCell ref="K238:L238"/>
    <mergeCell ref="I244:J244"/>
    <mergeCell ref="F231:G231"/>
    <mergeCell ref="H231:J231"/>
    <mergeCell ref="L231:N231"/>
    <mergeCell ref="C233:D233"/>
    <mergeCell ref="G233:N233"/>
    <mergeCell ref="C234:D234"/>
    <mergeCell ref="G234:N234"/>
    <mergeCell ref="J222:N222"/>
    <mergeCell ref="F228:G228"/>
    <mergeCell ref="H228:N228"/>
    <mergeCell ref="F229:G229"/>
    <mergeCell ref="H229:N229"/>
    <mergeCell ref="F230:G230"/>
    <mergeCell ref="H230:N230"/>
    <mergeCell ref="C210:D210"/>
    <mergeCell ref="G210:N210"/>
    <mergeCell ref="C211:D211"/>
    <mergeCell ref="G211:N211"/>
    <mergeCell ref="K213:L213"/>
    <mergeCell ref="I219:J219"/>
    <mergeCell ref="F206:G206"/>
    <mergeCell ref="H206:J206"/>
    <mergeCell ref="L206:N206"/>
    <mergeCell ref="C208:D208"/>
    <mergeCell ref="G208:N208"/>
    <mergeCell ref="C209:D209"/>
    <mergeCell ref="G209:N209"/>
    <mergeCell ref="J197:N197"/>
    <mergeCell ref="F203:G203"/>
    <mergeCell ref="H203:N203"/>
    <mergeCell ref="F204:G204"/>
    <mergeCell ref="H204:N204"/>
    <mergeCell ref="F205:G205"/>
    <mergeCell ref="H205:N205"/>
    <mergeCell ref="C185:D185"/>
    <mergeCell ref="G185:N185"/>
    <mergeCell ref="C186:D186"/>
    <mergeCell ref="G186:N186"/>
    <mergeCell ref="K188:L188"/>
    <mergeCell ref="I194:J194"/>
    <mergeCell ref="F181:G181"/>
    <mergeCell ref="H181:J181"/>
    <mergeCell ref="L181:N181"/>
    <mergeCell ref="C183:D183"/>
    <mergeCell ref="G183:N183"/>
    <mergeCell ref="C184:D184"/>
    <mergeCell ref="G184:N184"/>
    <mergeCell ref="J172:N172"/>
    <mergeCell ref="F178:G178"/>
    <mergeCell ref="H178:N178"/>
    <mergeCell ref="F179:G179"/>
    <mergeCell ref="H179:N179"/>
    <mergeCell ref="F180:G180"/>
    <mergeCell ref="H180:N180"/>
    <mergeCell ref="C160:D160"/>
    <mergeCell ref="G160:N160"/>
    <mergeCell ref="C161:D161"/>
    <mergeCell ref="G161:N161"/>
    <mergeCell ref="K163:L163"/>
    <mergeCell ref="I169:J169"/>
    <mergeCell ref="F156:G156"/>
    <mergeCell ref="H156:J156"/>
    <mergeCell ref="L156:N156"/>
    <mergeCell ref="C158:D158"/>
    <mergeCell ref="G158:N158"/>
    <mergeCell ref="C159:D159"/>
    <mergeCell ref="G159:N159"/>
    <mergeCell ref="J147:N147"/>
    <mergeCell ref="F153:G153"/>
    <mergeCell ref="H153:N153"/>
    <mergeCell ref="F154:G154"/>
    <mergeCell ref="H154:N154"/>
    <mergeCell ref="F155:G155"/>
    <mergeCell ref="H155:N155"/>
    <mergeCell ref="C135:D135"/>
    <mergeCell ref="G135:N135"/>
    <mergeCell ref="C136:D136"/>
    <mergeCell ref="G136:N136"/>
    <mergeCell ref="K138:L138"/>
    <mergeCell ref="I144:J144"/>
    <mergeCell ref="F131:G131"/>
    <mergeCell ref="H131:J131"/>
    <mergeCell ref="L131:N131"/>
    <mergeCell ref="C133:D133"/>
    <mergeCell ref="G133:N133"/>
    <mergeCell ref="C134:D134"/>
    <mergeCell ref="G134:N134"/>
    <mergeCell ref="J122:N122"/>
    <mergeCell ref="F128:G128"/>
    <mergeCell ref="H128:N128"/>
    <mergeCell ref="F129:G129"/>
    <mergeCell ref="H129:N129"/>
    <mergeCell ref="F130:G130"/>
    <mergeCell ref="H130:N130"/>
    <mergeCell ref="C110:D110"/>
    <mergeCell ref="G110:N110"/>
    <mergeCell ref="C111:D111"/>
    <mergeCell ref="G111:N111"/>
    <mergeCell ref="K113:L113"/>
    <mergeCell ref="I119:J119"/>
    <mergeCell ref="F106:G106"/>
    <mergeCell ref="H106:J106"/>
    <mergeCell ref="L106:N106"/>
    <mergeCell ref="C108:D108"/>
    <mergeCell ref="G108:N108"/>
    <mergeCell ref="C109:D109"/>
    <mergeCell ref="G109:N109"/>
    <mergeCell ref="J97:N97"/>
    <mergeCell ref="F103:G103"/>
    <mergeCell ref="H103:N103"/>
    <mergeCell ref="F104:G104"/>
    <mergeCell ref="H104:N104"/>
    <mergeCell ref="F105:G105"/>
    <mergeCell ref="H105:N105"/>
    <mergeCell ref="C85:D85"/>
    <mergeCell ref="G85:N85"/>
    <mergeCell ref="C86:D86"/>
    <mergeCell ref="G86:N86"/>
    <mergeCell ref="K88:L88"/>
    <mergeCell ref="I94:J94"/>
    <mergeCell ref="F81:G81"/>
    <mergeCell ref="H81:J81"/>
    <mergeCell ref="L81:N81"/>
    <mergeCell ref="C83:D83"/>
    <mergeCell ref="G83:N83"/>
    <mergeCell ref="C84:D84"/>
    <mergeCell ref="G84:N84"/>
    <mergeCell ref="J72:N72"/>
    <mergeCell ref="F78:G78"/>
    <mergeCell ref="H78:N78"/>
    <mergeCell ref="F79:G79"/>
    <mergeCell ref="H79:N79"/>
    <mergeCell ref="F80:G80"/>
    <mergeCell ref="H80:N80"/>
    <mergeCell ref="C60:D60"/>
    <mergeCell ref="G60:N60"/>
    <mergeCell ref="C61:D61"/>
    <mergeCell ref="G61:N61"/>
    <mergeCell ref="K63:L63"/>
    <mergeCell ref="I69:J69"/>
    <mergeCell ref="F56:G56"/>
    <mergeCell ref="H56:J56"/>
    <mergeCell ref="L56:N56"/>
    <mergeCell ref="C58:D58"/>
    <mergeCell ref="G58:N58"/>
    <mergeCell ref="C59:D59"/>
    <mergeCell ref="G59:N59"/>
    <mergeCell ref="J47:N47"/>
    <mergeCell ref="F53:G53"/>
    <mergeCell ref="H53:N53"/>
    <mergeCell ref="F54:G54"/>
    <mergeCell ref="H54:N54"/>
    <mergeCell ref="F55:G55"/>
    <mergeCell ref="H55:N55"/>
    <mergeCell ref="C35:D35"/>
    <mergeCell ref="G35:N35"/>
    <mergeCell ref="C36:D36"/>
    <mergeCell ref="G36:N36"/>
    <mergeCell ref="K38:L38"/>
    <mergeCell ref="I44:J44"/>
    <mergeCell ref="F31:G31"/>
    <mergeCell ref="H31:J31"/>
    <mergeCell ref="L31:N31"/>
    <mergeCell ref="C33:D33"/>
    <mergeCell ref="G33:N33"/>
    <mergeCell ref="C34:D34"/>
    <mergeCell ref="G34:N34"/>
    <mergeCell ref="J22:N22"/>
    <mergeCell ref="F28:G28"/>
    <mergeCell ref="H28:N28"/>
    <mergeCell ref="F29:G29"/>
    <mergeCell ref="H29:N29"/>
    <mergeCell ref="F30:G30"/>
    <mergeCell ref="H30:N30"/>
    <mergeCell ref="C10:D10"/>
    <mergeCell ref="G10:N10"/>
    <mergeCell ref="C11:D11"/>
    <mergeCell ref="G11:N11"/>
    <mergeCell ref="K13:L13"/>
    <mergeCell ref="I19:J19"/>
    <mergeCell ref="F6:G6"/>
    <mergeCell ref="H6:J6"/>
    <mergeCell ref="L6:N6"/>
    <mergeCell ref="C8:D8"/>
    <mergeCell ref="G8:N8"/>
    <mergeCell ref="C9:D9"/>
    <mergeCell ref="G9:N9"/>
    <mergeCell ref="F3:G3"/>
    <mergeCell ref="H3:N3"/>
    <mergeCell ref="F4:G4"/>
    <mergeCell ref="H4:N4"/>
    <mergeCell ref="F5:G5"/>
    <mergeCell ref="H5:N5"/>
  </mergeCells>
  <printOptions/>
  <pageMargins left="0.26180555555555557" right="0.16805555555555557" top="1.0527777777777778" bottom="1.0527777777777778" header="0.7875" footer="0.7875"/>
  <pageSetup horizontalDpi="300" verticalDpi="300" orientation="landscape" paperSize="9"/>
  <headerFooter alignWithMargins="0">
    <oddHeader>&amp;C&amp;"Times New Roman,Normaali"&amp;12&amp;A</oddHeader>
    <oddFooter>&amp;C&amp;"Times New Roman,Normaali"&amp;12Sivu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Teemu 1. Oinas (Nokia)</cp:lastModifiedBy>
  <dcterms:modified xsi:type="dcterms:W3CDTF">2024-03-20T06:45:29Z</dcterms:modified>
  <cp:category/>
  <cp:version/>
  <cp:contentType/>
  <cp:contentStatus/>
</cp:coreProperties>
</file>