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62" activeTab="0"/>
  </bookViews>
  <sheets>
    <sheet name="4_Kaavio" sheetId="1" r:id="rId1"/>
    <sheet name="Ottelut" sheetId="2" r:id="rId2"/>
  </sheets>
  <definedNames/>
  <calcPr fullCalcOnLoad="1"/>
</workbook>
</file>

<file path=xl/sharedStrings.xml><?xml version="1.0" encoding="utf-8"?>
<sst xmlns="http://schemas.openxmlformats.org/spreadsheetml/2006/main" count="239" uniqueCount="76">
  <si>
    <t>Kilpailun nimi</t>
  </si>
  <si>
    <t>SM-lopputurnaus 2022-23</t>
  </si>
  <si>
    <t>Luokka</t>
  </si>
  <si>
    <t>SM-sarja</t>
  </si>
  <si>
    <t>Pvm</t>
  </si>
  <si>
    <t>22.4.2022</t>
  </si>
  <si>
    <t>RN</t>
  </si>
  <si>
    <t>Nimi</t>
  </si>
  <si>
    <t>Seura</t>
  </si>
  <si>
    <t>PT Espoo</t>
  </si>
  <si>
    <t>TuKa</t>
  </si>
  <si>
    <t>4-1</t>
  </si>
  <si>
    <t>KoKa</t>
  </si>
  <si>
    <t>4-2</t>
  </si>
  <si>
    <t>OPT-86</t>
  </si>
  <si>
    <t>Suomen mestari:</t>
  </si>
  <si>
    <t>Hopea:</t>
  </si>
  <si>
    <t>Pronssi:</t>
  </si>
  <si>
    <t>Suomen Pöytätennisliitto ry - SPTL</t>
  </si>
  <si>
    <t>PÄIVÄMÄÄRÄ</t>
  </si>
  <si>
    <t>PÖYTÄKIRJA</t>
  </si>
  <si>
    <t>SM-sarjan lopputurnaus</t>
  </si>
  <si>
    <t>semifinaali</t>
  </si>
  <si>
    <t>Täytä joukkueen nimi ja pelaajanimet kokonaan</t>
  </si>
  <si>
    <t>Täytä D/V-pelaajan nimi vain jos hän pelaa 6. kaksinpelissä!</t>
  </si>
  <si>
    <t>Joukkue</t>
  </si>
  <si>
    <t>A</t>
  </si>
  <si>
    <t>Aleksi Räsänen</t>
  </si>
  <si>
    <t>X</t>
  </si>
  <si>
    <t>Joni Aaltonen</t>
  </si>
  <si>
    <t>B</t>
  </si>
  <si>
    <t>Arttu Pihkala</t>
  </si>
  <si>
    <t>Y</t>
  </si>
  <si>
    <t>Mart Luuk</t>
  </si>
  <si>
    <t>C</t>
  </si>
  <si>
    <t>Toni Soine</t>
  </si>
  <si>
    <t>Z</t>
  </si>
  <si>
    <t>Lester Lee</t>
  </si>
  <si>
    <t>D</t>
  </si>
  <si>
    <t>V</t>
  </si>
  <si>
    <t>Nelinpeli</t>
  </si>
  <si>
    <t xml:space="preserve">Yhdessä sarjaottelussa saa pelata korkeintaan viisi eri pelaajaa </t>
  </si>
  <si>
    <t>Vain erän jäännöspisteet (-0:n eteen tekstimuotoilupilkku)</t>
  </si>
  <si>
    <t>Ottelut</t>
  </si>
  <si>
    <t xml:space="preserve">1. </t>
  </si>
  <si>
    <t>2.</t>
  </si>
  <si>
    <t xml:space="preserve">3. </t>
  </si>
  <si>
    <t xml:space="preserve">4. </t>
  </si>
  <si>
    <t xml:space="preserve">5. </t>
  </si>
  <si>
    <t>Erät</t>
  </si>
  <si>
    <t>K</t>
  </si>
  <si>
    <t>A-X</t>
  </si>
  <si>
    <t>C-Z</t>
  </si>
  <si>
    <t>B-Y</t>
  </si>
  <si>
    <t>A-Z</t>
  </si>
  <si>
    <t>B-X</t>
  </si>
  <si>
    <t>C/D-Y/V</t>
  </si>
  <si>
    <t>Nelinp</t>
  </si>
  <si>
    <t>Tulos</t>
  </si>
  <si>
    <t>Allekirjoitukset</t>
  </si>
  <si>
    <t>Kotijoukkue</t>
  </si>
  <si>
    <t>Vierasjoukkue</t>
  </si>
  <si>
    <t>Tuomari</t>
  </si>
  <si>
    <t>Voittaja</t>
  </si>
  <si>
    <t>Alex Naumi</t>
  </si>
  <si>
    <t>Matias Ojala</t>
  </si>
  <si>
    <t>Riku Autio</t>
  </si>
  <si>
    <t>Tuomas Perkkiö</t>
  </si>
  <si>
    <t>Sam Khosravi</t>
  </si>
  <si>
    <t>Vladimir Brill</t>
  </si>
  <si>
    <t>Mika Sorvisto</t>
  </si>
  <si>
    <t>rtd</t>
  </si>
  <si>
    <t>Finaali</t>
  </si>
  <si>
    <t>Georgios Gerakios</t>
  </si>
  <si>
    <t>Pronssiottelu</t>
  </si>
  <si>
    <t>Lee Lester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</si>
</sst>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_)"/>
    <numFmt numFmtId="166" formatCode="@"/>
    <numFmt numFmtId="167" formatCode="DD/MM/YYYY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SWISS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SWISS"/>
      <family val="2"/>
    </font>
    <font>
      <b/>
      <sz val="16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color indexed="8"/>
      <name val="Calibri"/>
      <family val="2"/>
    </font>
    <font>
      <b/>
      <sz val="10"/>
      <color indexed="8"/>
      <name val="SWISS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6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5" fontId="14" fillId="0" borderId="0">
      <alignment/>
      <protection/>
    </xf>
    <xf numFmtId="164" fontId="0" fillId="0" borderId="0">
      <alignment/>
      <protection/>
    </xf>
    <xf numFmtId="164" fontId="0" fillId="23" borderId="7" applyNumberFormat="0" applyAlignment="0" applyProtection="0"/>
    <xf numFmtId="164" fontId="15" fillId="20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  <xf numFmtId="164" fontId="1" fillId="0" borderId="0">
      <alignment/>
      <protection/>
    </xf>
  </cellStyleXfs>
  <cellXfs count="116">
    <xf numFmtId="164" fontId="0" fillId="0" borderId="0" xfId="0" applyAlignment="1">
      <alignment/>
    </xf>
    <xf numFmtId="166" fontId="0" fillId="0" borderId="10" xfId="0" applyNumberFormat="1" applyFont="1" applyFill="1" applyBorder="1" applyAlignment="1" applyProtection="1">
      <alignment horizontal="left"/>
      <protection/>
    </xf>
    <xf numFmtId="166" fontId="19" fillId="0" borderId="11" xfId="0" applyNumberFormat="1" applyFont="1" applyFill="1" applyBorder="1" applyAlignment="1" applyProtection="1">
      <alignment horizontal="left"/>
      <protection/>
    </xf>
    <xf numFmtId="166" fontId="19" fillId="0" borderId="12" xfId="0" applyNumberFormat="1" applyFont="1" applyFill="1" applyBorder="1" applyAlignment="1" applyProtection="1">
      <alignment horizontal="left"/>
      <protection/>
    </xf>
    <xf numFmtId="166" fontId="19" fillId="0" borderId="13" xfId="0" applyNumberFormat="1" applyFont="1" applyFill="1" applyBorder="1" applyAlignment="1" applyProtection="1">
      <alignment horizontal="left"/>
      <protection/>
    </xf>
    <xf numFmtId="166" fontId="0" fillId="0" borderId="14" xfId="0" applyNumberFormat="1" applyFont="1" applyFill="1" applyBorder="1" applyAlignment="1" applyProtection="1">
      <alignment horizontal="left"/>
      <protection/>
    </xf>
    <xf numFmtId="166" fontId="0" fillId="0" borderId="0" xfId="0" applyNumberFormat="1" applyFont="1" applyFill="1" applyBorder="1" applyAlignment="1" applyProtection="1">
      <alignment horizontal="left"/>
      <protection/>
    </xf>
    <xf numFmtId="166" fontId="20" fillId="0" borderId="0" xfId="0" applyNumberFormat="1" applyFont="1" applyFill="1" applyBorder="1" applyAlignment="1" applyProtection="1">
      <alignment horizontal="left"/>
      <protection/>
    </xf>
    <xf numFmtId="166" fontId="21" fillId="0" borderId="15" xfId="0" applyNumberFormat="1" applyFont="1" applyFill="1" applyBorder="1" applyAlignment="1" applyProtection="1">
      <alignment horizontal="left"/>
      <protection/>
    </xf>
    <xf numFmtId="166" fontId="21" fillId="0" borderId="0" xfId="0" applyNumberFormat="1" applyFont="1" applyFill="1" applyBorder="1" applyAlignment="1" applyProtection="1">
      <alignment horizontal="left"/>
      <protection/>
    </xf>
    <xf numFmtId="166" fontId="21" fillId="0" borderId="16" xfId="0" applyNumberFormat="1" applyFont="1" applyFill="1" applyBorder="1" applyAlignment="1" applyProtection="1">
      <alignment horizontal="left"/>
      <protection/>
    </xf>
    <xf numFmtId="166" fontId="21" fillId="0" borderId="17" xfId="0" applyNumberFormat="1" applyFont="1" applyFill="1" applyBorder="1" applyAlignment="1" applyProtection="1">
      <alignment horizontal="left"/>
      <protection/>
    </xf>
    <xf numFmtId="166" fontId="21" fillId="0" borderId="18" xfId="0" applyNumberFormat="1" applyFont="1" applyFill="1" applyBorder="1" applyAlignment="1" applyProtection="1">
      <alignment horizontal="left"/>
      <protection/>
    </xf>
    <xf numFmtId="166" fontId="21" fillId="0" borderId="19" xfId="0" applyNumberFormat="1" applyFont="1" applyFill="1" applyBorder="1" applyAlignment="1" applyProtection="1">
      <alignment horizontal="left"/>
      <protection/>
    </xf>
    <xf numFmtId="166" fontId="0" fillId="0" borderId="20" xfId="0" applyNumberFormat="1" applyFont="1" applyFill="1" applyBorder="1" applyAlignment="1" applyProtection="1">
      <alignment horizontal="left"/>
      <protection/>
    </xf>
    <xf numFmtId="166" fontId="0" fillId="0" borderId="21" xfId="0" applyNumberFormat="1" applyFont="1" applyFill="1" applyBorder="1" applyAlignment="1" applyProtection="1">
      <alignment horizontal="left"/>
      <protection/>
    </xf>
    <xf numFmtId="166" fontId="0" fillId="0" borderId="22" xfId="0" applyNumberFormat="1" applyFont="1" applyFill="1" applyBorder="1" applyAlignment="1" applyProtection="1">
      <alignment horizontal="left"/>
      <protection/>
    </xf>
    <xf numFmtId="166" fontId="0" fillId="0" borderId="23" xfId="0" applyNumberFormat="1" applyFont="1" applyFill="1" applyBorder="1" applyAlignment="1" applyProtection="1">
      <alignment horizontal="left"/>
      <protection/>
    </xf>
    <xf numFmtId="166" fontId="0" fillId="20" borderId="23" xfId="0" applyNumberFormat="1" applyFont="1" applyFill="1" applyBorder="1" applyAlignment="1" applyProtection="1">
      <alignment horizontal="left"/>
      <protection/>
    </xf>
    <xf numFmtId="166" fontId="0" fillId="0" borderId="24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left"/>
      <protection/>
    </xf>
    <xf numFmtId="166" fontId="22" fillId="0" borderId="0" xfId="0" applyNumberFormat="1" applyFont="1" applyFill="1" applyBorder="1" applyAlignment="1" applyProtection="1">
      <alignment horizontal="left"/>
      <protection/>
    </xf>
    <xf numFmtId="166" fontId="0" fillId="0" borderId="25" xfId="0" applyNumberFormat="1" applyFont="1" applyFill="1" applyBorder="1" applyAlignment="1" applyProtection="1">
      <alignment horizontal="center"/>
      <protection/>
    </xf>
    <xf numFmtId="166" fontId="0" fillId="0" borderId="26" xfId="0" applyNumberFormat="1" applyFont="1" applyFill="1" applyBorder="1" applyAlignment="1" applyProtection="1">
      <alignment horizontal="center"/>
      <protection/>
    </xf>
    <xf numFmtId="166" fontId="0" fillId="0" borderId="27" xfId="0" applyNumberFormat="1" applyFont="1" applyFill="1" applyBorder="1" applyAlignment="1" applyProtection="1">
      <alignment horizontal="center"/>
      <protection/>
    </xf>
    <xf numFmtId="166" fontId="0" fillId="0" borderId="0" xfId="0" applyNumberFormat="1" applyFont="1" applyFill="1" applyBorder="1" applyAlignment="1" applyProtection="1">
      <alignment horizontal="center"/>
      <protection/>
    </xf>
    <xf numFmtId="164" fontId="23" fillId="0" borderId="28" xfId="0" applyFont="1" applyBorder="1" applyAlignment="1">
      <alignment/>
    </xf>
    <xf numFmtId="164" fontId="23" fillId="0" borderId="29" xfId="0" applyFont="1" applyBorder="1" applyAlignment="1">
      <alignment/>
    </xf>
    <xf numFmtId="164" fontId="23" fillId="0" borderId="30" xfId="0" applyFont="1" applyBorder="1" applyAlignment="1">
      <alignment/>
    </xf>
    <xf numFmtId="164" fontId="23" fillId="0" borderId="31" xfId="0" applyFont="1" applyBorder="1" applyAlignment="1">
      <alignment/>
    </xf>
    <xf numFmtId="164" fontId="23" fillId="0" borderId="32" xfId="0" applyFont="1" applyBorder="1" applyAlignment="1">
      <alignment/>
    </xf>
    <xf numFmtId="164" fontId="23" fillId="0" borderId="33" xfId="0" applyFont="1" applyBorder="1" applyAlignment="1">
      <alignment/>
    </xf>
    <xf numFmtId="166" fontId="0" fillId="0" borderId="0" xfId="0" applyNumberFormat="1" applyAlignment="1">
      <alignment/>
    </xf>
    <xf numFmtId="164" fontId="0" fillId="0" borderId="0" xfId="0" applyBorder="1" applyAlignment="1">
      <alignment/>
    </xf>
    <xf numFmtId="164" fontId="0" fillId="0" borderId="0" xfId="0" applyFont="1" applyAlignment="1">
      <alignment/>
    </xf>
    <xf numFmtId="164" fontId="0" fillId="0" borderId="0" xfId="0" applyBorder="1" applyAlignment="1" applyProtection="1">
      <alignment/>
      <protection/>
    </xf>
    <xf numFmtId="164" fontId="22" fillId="0" borderId="34" xfId="0" applyFont="1" applyFill="1" applyBorder="1" applyAlignment="1" applyProtection="1">
      <alignment/>
      <protection/>
    </xf>
    <xf numFmtId="164" fontId="24" fillId="0" borderId="35" xfId="0" applyFont="1" applyFill="1" applyBorder="1" applyAlignment="1" applyProtection="1">
      <alignment/>
      <protection/>
    </xf>
    <xf numFmtId="164" fontId="0" fillId="0" borderId="36" xfId="0" applyBorder="1" applyAlignment="1">
      <alignment/>
    </xf>
    <xf numFmtId="167" fontId="25" fillId="24" borderId="37" xfId="57" applyNumberFormat="1" applyFont="1" applyFill="1" applyBorder="1" applyAlignment="1" applyProtection="1">
      <alignment horizontal="left"/>
      <protection locked="0"/>
    </xf>
    <xf numFmtId="164" fontId="0" fillId="0" borderId="14" xfId="0" applyBorder="1" applyAlignment="1">
      <alignment/>
    </xf>
    <xf numFmtId="164" fontId="26" fillId="0" borderId="0" xfId="0" applyFont="1" applyBorder="1" applyAlignment="1" applyProtection="1">
      <alignment/>
      <protection/>
    </xf>
    <xf numFmtId="164" fontId="24" fillId="0" borderId="0" xfId="64" applyFont="1" applyBorder="1" applyProtection="1">
      <alignment/>
      <protection/>
    </xf>
    <xf numFmtId="164" fontId="22" fillId="0" borderId="38" xfId="0" applyFont="1" applyFill="1" applyBorder="1" applyAlignment="1" applyProtection="1">
      <alignment/>
      <protection/>
    </xf>
    <xf numFmtId="164" fontId="24" fillId="0" borderId="39" xfId="0" applyFont="1" applyFill="1" applyBorder="1" applyAlignment="1" applyProtection="1">
      <alignment/>
      <protection/>
    </xf>
    <xf numFmtId="164" fontId="0" fillId="0" borderId="40" xfId="0" applyBorder="1" applyAlignment="1">
      <alignment/>
    </xf>
    <xf numFmtId="166" fontId="25" fillId="24" borderId="41" xfId="57" applyNumberFormat="1" applyFont="1" applyFill="1" applyBorder="1" applyAlignment="1" applyProtection="1">
      <alignment horizontal="left"/>
      <protection locked="0"/>
    </xf>
    <xf numFmtId="164" fontId="27" fillId="0" borderId="0" xfId="0" applyFont="1" applyBorder="1" applyAlignment="1" applyProtection="1">
      <alignment/>
      <protection/>
    </xf>
    <xf numFmtId="164" fontId="28" fillId="0" borderId="0" xfId="0" applyFont="1" applyBorder="1" applyAlignment="1" applyProtection="1">
      <alignment/>
      <protection/>
    </xf>
    <xf numFmtId="164" fontId="29" fillId="0" borderId="42" xfId="64" applyFont="1" applyBorder="1" applyAlignment="1">
      <alignment horizontal="center"/>
      <protection/>
    </xf>
    <xf numFmtId="165" fontId="30" fillId="24" borderId="43" xfId="57" applyFont="1" applyFill="1" applyBorder="1" applyAlignment="1" applyProtection="1">
      <alignment horizontal="left"/>
      <protection locked="0"/>
    </xf>
    <xf numFmtId="165" fontId="30" fillId="24" borderId="37" xfId="57" applyFont="1" applyFill="1" applyBorder="1" applyAlignment="1" applyProtection="1">
      <alignment horizontal="left"/>
      <protection locked="0"/>
    </xf>
    <xf numFmtId="164" fontId="17" fillId="0" borderId="44" xfId="64" applyFont="1" applyBorder="1" applyAlignment="1">
      <alignment horizontal="center"/>
      <protection/>
    </xf>
    <xf numFmtId="165" fontId="25" fillId="24" borderId="45" xfId="57" applyFont="1" applyFill="1" applyBorder="1" applyAlignment="1" applyProtection="1">
      <alignment horizontal="left"/>
      <protection locked="0"/>
    </xf>
    <xf numFmtId="165" fontId="25" fillId="24" borderId="46" xfId="57" applyFont="1" applyFill="1" applyBorder="1" applyAlignment="1" applyProtection="1">
      <alignment horizontal="left"/>
      <protection locked="0"/>
    </xf>
    <xf numFmtId="164" fontId="17" fillId="0" borderId="47" xfId="64" applyFont="1" applyBorder="1" applyAlignment="1">
      <alignment horizontal="center"/>
      <protection/>
    </xf>
    <xf numFmtId="165" fontId="25" fillId="24" borderId="48" xfId="57" applyFont="1" applyFill="1" applyBorder="1" applyAlignment="1" applyProtection="1">
      <alignment horizontal="left"/>
      <protection locked="0"/>
    </xf>
    <xf numFmtId="165" fontId="25" fillId="24" borderId="41" xfId="57" applyFont="1" applyFill="1" applyBorder="1" applyAlignment="1" applyProtection="1">
      <alignment horizontal="left"/>
      <protection locked="0"/>
    </xf>
    <xf numFmtId="164" fontId="17" fillId="0" borderId="0" xfId="64" applyFont="1" applyFill="1" applyBorder="1" applyAlignment="1">
      <alignment horizontal="center"/>
      <protection/>
    </xf>
    <xf numFmtId="165" fontId="25" fillId="0" borderId="0" xfId="57" applyFont="1" applyFill="1" applyBorder="1" applyAlignment="1" applyProtection="1">
      <alignment horizontal="left"/>
      <protection locked="0"/>
    </xf>
    <xf numFmtId="164" fontId="17" fillId="0" borderId="49" xfId="64" applyFont="1" applyBorder="1" applyAlignment="1">
      <alignment horizontal="center"/>
      <protection/>
    </xf>
    <xf numFmtId="165" fontId="25" fillId="24" borderId="50" xfId="57" applyFont="1" applyFill="1" applyBorder="1" applyAlignment="1" applyProtection="1">
      <alignment horizontal="left"/>
      <protection locked="0"/>
    </xf>
    <xf numFmtId="165" fontId="25" fillId="24" borderId="51" xfId="57" applyFont="1" applyFill="1" applyBorder="1" applyAlignment="1" applyProtection="1">
      <alignment horizontal="left"/>
      <protection locked="0"/>
    </xf>
    <xf numFmtId="164" fontId="0" fillId="0" borderId="14" xfId="0" applyFill="1" applyBorder="1" applyAlignment="1">
      <alignment/>
    </xf>
    <xf numFmtId="164" fontId="29" fillId="0" borderId="34" xfId="64" applyFont="1" applyBorder="1" applyAlignment="1">
      <alignment horizontal="left"/>
      <protection/>
    </xf>
    <xf numFmtId="164" fontId="29" fillId="0" borderId="35" xfId="64" applyFont="1" applyBorder="1" applyAlignment="1">
      <alignment horizontal="left"/>
      <protection/>
    </xf>
    <xf numFmtId="164" fontId="29" fillId="0" borderId="36" xfId="64" applyFont="1" applyBorder="1" applyAlignment="1">
      <alignment horizontal="left"/>
      <protection/>
    </xf>
    <xf numFmtId="164" fontId="29" fillId="0" borderId="37" xfId="64" applyFont="1" applyBorder="1" applyAlignment="1">
      <alignment horizontal="left"/>
      <protection/>
    </xf>
    <xf numFmtId="164" fontId="1" fillId="0" borderId="52" xfId="64" applyBorder="1">
      <alignment/>
      <protection/>
    </xf>
    <xf numFmtId="165" fontId="25" fillId="24" borderId="53" xfId="57" applyFont="1" applyFill="1" applyBorder="1" applyAlignment="1" applyProtection="1">
      <alignment horizontal="left"/>
      <protection locked="0"/>
    </xf>
    <xf numFmtId="165" fontId="25" fillId="24" borderId="24" xfId="57" applyFont="1" applyFill="1" applyBorder="1" applyAlignment="1" applyProtection="1">
      <alignment horizontal="left"/>
      <protection locked="0"/>
    </xf>
    <xf numFmtId="164" fontId="1" fillId="0" borderId="47" xfId="64" applyBorder="1">
      <alignment/>
      <protection/>
    </xf>
    <xf numFmtId="164" fontId="31" fillId="0" borderId="0" xfId="0" applyFont="1" applyBorder="1" applyAlignment="1" applyProtection="1">
      <alignment/>
      <protection/>
    </xf>
    <xf numFmtId="164" fontId="24" fillId="0" borderId="0" xfId="0" applyFont="1" applyBorder="1" applyAlignment="1" applyProtection="1">
      <alignment horizontal="left"/>
      <protection/>
    </xf>
    <xf numFmtId="164" fontId="23" fillId="0" borderId="0" xfId="0" applyFont="1" applyBorder="1" applyAlignment="1" applyProtection="1">
      <alignment/>
      <protection/>
    </xf>
    <xf numFmtId="164" fontId="32" fillId="0" borderId="23" xfId="0" applyFont="1" applyBorder="1" applyAlignment="1" applyProtection="1">
      <alignment horizontal="center"/>
      <protection/>
    </xf>
    <xf numFmtId="164" fontId="22" fillId="0" borderId="23" xfId="0" applyFont="1" applyBorder="1" applyAlignment="1" applyProtection="1">
      <alignment horizontal="center"/>
      <protection/>
    </xf>
    <xf numFmtId="164" fontId="23" fillId="0" borderId="23" xfId="0" applyFont="1" applyBorder="1" applyAlignment="1" applyProtection="1">
      <alignment horizontal="center"/>
      <protection/>
    </xf>
    <xf numFmtId="164" fontId="23" fillId="0" borderId="46" xfId="0" applyFont="1" applyBorder="1" applyAlignment="1" applyProtection="1">
      <alignment horizontal="center"/>
      <protection/>
    </xf>
    <xf numFmtId="164" fontId="32" fillId="0" borderId="23" xfId="0" applyFont="1" applyBorder="1" applyAlignment="1">
      <alignment horizontal="center"/>
    </xf>
    <xf numFmtId="164" fontId="0" fillId="0" borderId="21" xfId="0" applyNumberFormat="1" applyFont="1" applyBorder="1" applyAlignment="1" applyProtection="1">
      <alignment/>
      <protection/>
    </xf>
    <xf numFmtId="164" fontId="1" fillId="24" borderId="42" xfId="64" applyNumberFormat="1" applyFill="1" applyBorder="1" applyAlignment="1" applyProtection="1">
      <alignment horizontal="center"/>
      <protection locked="0"/>
    </xf>
    <xf numFmtId="164" fontId="1" fillId="24" borderId="54" xfId="64" applyNumberFormat="1" applyFill="1" applyBorder="1" applyAlignment="1" applyProtection="1">
      <alignment horizontal="center"/>
      <protection locked="0"/>
    </xf>
    <xf numFmtId="164" fontId="1" fillId="24" borderId="37" xfId="64" applyNumberFormat="1" applyFill="1" applyBorder="1" applyAlignment="1" applyProtection="1">
      <alignment horizontal="center"/>
      <protection locked="0"/>
    </xf>
    <xf numFmtId="164" fontId="0" fillId="0" borderId="26" xfId="0" applyFont="1" applyBorder="1" applyAlignment="1" applyProtection="1">
      <alignment horizontal="center"/>
      <protection/>
    </xf>
    <xf numFmtId="164" fontId="0" fillId="0" borderId="55" xfId="0" applyNumberFormat="1" applyFont="1" applyBorder="1" applyAlignment="1">
      <alignment horizontal="center"/>
    </xf>
    <xf numFmtId="164" fontId="23" fillId="0" borderId="23" xfId="0" applyFont="1" applyFill="1" applyBorder="1" applyAlignment="1" applyProtection="1">
      <alignment horizontal="center"/>
      <protection/>
    </xf>
    <xf numFmtId="164" fontId="23" fillId="0" borderId="21" xfId="0" applyFont="1" applyFill="1" applyBorder="1" applyAlignment="1" applyProtection="1">
      <alignment horizontal="center"/>
      <protection/>
    </xf>
    <xf numFmtId="164" fontId="32" fillId="0" borderId="25" xfId="0" applyFont="1" applyBorder="1" applyAlignment="1">
      <alignment horizontal="center"/>
    </xf>
    <xf numFmtId="164" fontId="0" fillId="0" borderId="22" xfId="0" applyNumberFormat="1" applyFont="1" applyBorder="1" applyAlignment="1" applyProtection="1">
      <alignment/>
      <protection/>
    </xf>
    <xf numFmtId="164" fontId="1" fillId="24" borderId="44" xfId="64" applyNumberFormat="1" applyFill="1" applyBorder="1" applyAlignment="1" applyProtection="1">
      <alignment horizontal="center"/>
      <protection locked="0"/>
    </xf>
    <xf numFmtId="164" fontId="1" fillId="24" borderId="23" xfId="64" applyNumberFormat="1" applyFill="1" applyBorder="1" applyAlignment="1" applyProtection="1">
      <alignment horizontal="center"/>
      <protection locked="0"/>
    </xf>
    <xf numFmtId="164" fontId="1" fillId="24" borderId="46" xfId="64" applyNumberFormat="1" applyFill="1" applyBorder="1" applyAlignment="1" applyProtection="1">
      <alignment horizontal="center"/>
      <protection locked="0"/>
    </xf>
    <xf numFmtId="164" fontId="0" fillId="0" borderId="56" xfId="0" applyFont="1" applyBorder="1" applyAlignment="1" applyProtection="1">
      <alignment/>
      <protection/>
    </xf>
    <xf numFmtId="164" fontId="0" fillId="0" borderId="46" xfId="0" applyNumberFormat="1" applyFont="1" applyBorder="1" applyAlignment="1">
      <alignment horizontal="center"/>
    </xf>
    <xf numFmtId="164" fontId="23" fillId="0" borderId="57" xfId="0" applyFont="1" applyFill="1" applyBorder="1" applyAlignment="1" applyProtection="1">
      <alignment horizontal="center"/>
      <protection/>
    </xf>
    <xf numFmtId="164" fontId="23" fillId="0" borderId="22" xfId="0" applyFont="1" applyFill="1" applyBorder="1" applyAlignment="1" applyProtection="1">
      <alignment horizontal="center"/>
      <protection/>
    </xf>
    <xf numFmtId="164" fontId="20" fillId="0" borderId="21" xfId="0" applyNumberFormat="1" applyFont="1" applyBorder="1" applyAlignment="1" applyProtection="1">
      <alignment/>
      <protection/>
    </xf>
    <xf numFmtId="164" fontId="0" fillId="0" borderId="56" xfId="0" applyNumberFormat="1" applyFont="1" applyBorder="1" applyAlignment="1" applyProtection="1">
      <alignment horizontal="left"/>
      <protection/>
    </xf>
    <xf numFmtId="164" fontId="1" fillId="24" borderId="47" xfId="64" applyNumberFormat="1" applyFill="1" applyBorder="1" applyAlignment="1" applyProtection="1">
      <alignment horizontal="center"/>
      <protection locked="0"/>
    </xf>
    <xf numFmtId="164" fontId="1" fillId="24" borderId="58" xfId="64" applyNumberFormat="1" applyFill="1" applyBorder="1" applyAlignment="1" applyProtection="1">
      <alignment horizontal="center"/>
      <protection locked="0"/>
    </xf>
    <xf numFmtId="164" fontId="1" fillId="24" borderId="41" xfId="64" applyNumberFormat="1" applyFill="1" applyBorder="1" applyAlignment="1" applyProtection="1">
      <alignment horizontal="center"/>
      <protection locked="0"/>
    </xf>
    <xf numFmtId="164" fontId="23" fillId="0" borderId="46" xfId="0" applyFont="1" applyBorder="1" applyAlignment="1" applyProtection="1">
      <alignment/>
      <protection/>
    </xf>
    <xf numFmtId="164" fontId="0" fillId="0" borderId="21" xfId="0" applyBorder="1" applyAlignment="1">
      <alignment/>
    </xf>
    <xf numFmtId="164" fontId="0" fillId="0" borderId="23" xfId="0" applyFont="1" applyFill="1" applyBorder="1" applyAlignment="1" applyProtection="1">
      <alignment horizontal="center"/>
      <protection/>
    </xf>
    <xf numFmtId="164" fontId="0" fillId="0" borderId="46" xfId="0" applyFont="1" applyFill="1" applyBorder="1" applyAlignment="1" applyProtection="1">
      <alignment horizontal="center"/>
      <protection/>
    </xf>
    <xf numFmtId="164" fontId="24" fillId="0" borderId="59" xfId="0" applyFont="1" applyFill="1" applyBorder="1" applyAlignment="1" applyProtection="1">
      <alignment horizontal="center"/>
      <protection/>
    </xf>
    <xf numFmtId="164" fontId="24" fillId="0" borderId="51" xfId="0" applyFont="1" applyFill="1" applyBorder="1" applyAlignment="1" applyProtection="1">
      <alignment horizontal="center"/>
      <protection/>
    </xf>
    <xf numFmtId="164" fontId="0" fillId="0" borderId="0" xfId="0" applyFont="1" applyBorder="1" applyAlignment="1" applyProtection="1">
      <alignment/>
      <protection/>
    </xf>
    <xf numFmtId="164" fontId="20" fillId="0" borderId="0" xfId="0" applyFont="1" applyBorder="1" applyAlignment="1" applyProtection="1">
      <alignment/>
      <protection/>
    </xf>
    <xf numFmtId="164" fontId="20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0" fillId="23" borderId="0" xfId="0" applyFill="1" applyBorder="1" applyAlignment="1" applyProtection="1">
      <alignment/>
      <protection locked="0"/>
    </xf>
    <xf numFmtId="164" fontId="24" fillId="0" borderId="60" xfId="0" applyFont="1" applyFill="1" applyBorder="1" applyAlignment="1" applyProtection="1">
      <alignment horizontal="left" vertical="center" indent="2"/>
      <protection/>
    </xf>
    <xf numFmtId="164" fontId="0" fillId="0" borderId="20" xfId="0" applyFill="1" applyBorder="1" applyAlignment="1" applyProtection="1">
      <alignment/>
      <protection locked="0"/>
    </xf>
    <xf numFmtId="164" fontId="33" fillId="0" borderId="35" xfId="0" applyFont="1" applyFill="1" applyBorder="1" applyAlignment="1" applyProtection="1">
      <alignment horizontal="left" vertical="center" indent="2"/>
      <protection locked="0"/>
    </xf>
  </cellXfs>
  <cellStyles count="5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ali 2" xfId="56"/>
    <cellStyle name="Normaali_LohkoKaavio_4-5_makrot" xfId="57"/>
    <cellStyle name="Normal 2" xfId="58"/>
    <cellStyle name="Note" xfId="59"/>
    <cellStyle name="Output" xfId="60"/>
    <cellStyle name="Title" xfId="61"/>
    <cellStyle name="Total" xfId="62"/>
    <cellStyle name="Warning Text" xfId="63"/>
    <cellStyle name="Excel Built-in Norm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6D9F1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4"/>
  <sheetViews>
    <sheetView tabSelected="1" zoomScale="90" zoomScaleNormal="90" workbookViewId="0" topLeftCell="A1">
      <selection activeCell="D19" sqref="C17:D19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4.57421875" style="0" customWidth="1"/>
    <col min="4" max="4" width="13.00390625" style="0" customWidth="1"/>
    <col min="5" max="7" width="24.57421875" style="0" customWidth="1"/>
    <col min="8" max="8" width="17.140625" style="0" customWidth="1"/>
    <col min="9" max="9" width="8.57421875" style="0" customWidth="1"/>
  </cols>
  <sheetData>
    <row r="2" spans="1:9" ht="18" customHeight="1">
      <c r="A2" s="1"/>
      <c r="B2" s="2" t="s">
        <v>0</v>
      </c>
      <c r="C2" s="3"/>
      <c r="D2" s="3" t="s">
        <v>1</v>
      </c>
      <c r="E2" s="4"/>
      <c r="F2" s="5"/>
      <c r="G2" s="6"/>
      <c r="H2" s="6"/>
      <c r="I2" s="7"/>
    </row>
    <row r="3" spans="1:9" ht="15" customHeight="1">
      <c r="A3" s="1"/>
      <c r="B3" s="8" t="s">
        <v>2</v>
      </c>
      <c r="C3" s="9"/>
      <c r="D3" s="9" t="s">
        <v>3</v>
      </c>
      <c r="E3" s="10"/>
      <c r="F3" s="5"/>
      <c r="G3" s="6"/>
      <c r="H3" s="6"/>
      <c r="I3" s="7"/>
    </row>
    <row r="4" spans="1:9" ht="15" customHeight="1">
      <c r="A4" s="1"/>
      <c r="B4" s="11" t="s">
        <v>4</v>
      </c>
      <c r="C4" s="12"/>
      <c r="D4" s="12" t="s">
        <v>5</v>
      </c>
      <c r="E4" s="13"/>
      <c r="F4" s="5"/>
      <c r="G4" s="6"/>
      <c r="H4" s="6"/>
      <c r="I4" s="7"/>
    </row>
    <row r="5" spans="1:9" ht="15" customHeight="1">
      <c r="A5" s="14"/>
      <c r="B5" s="15"/>
      <c r="C5" s="15"/>
      <c r="D5" s="15"/>
      <c r="E5" s="16"/>
      <c r="F5" s="6"/>
      <c r="G5" s="6"/>
      <c r="H5" s="6"/>
      <c r="I5" s="7"/>
    </row>
    <row r="6" spans="1:9" ht="13.5" customHeight="1">
      <c r="A6" s="17"/>
      <c r="B6" s="17" t="s">
        <v>6</v>
      </c>
      <c r="C6" s="17" t="s">
        <v>7</v>
      </c>
      <c r="D6" s="17" t="s">
        <v>8</v>
      </c>
      <c r="E6" s="5"/>
      <c r="F6" s="6"/>
      <c r="G6" s="6"/>
      <c r="H6" s="6"/>
      <c r="I6" s="7"/>
    </row>
    <row r="7" spans="1:9" ht="13.5" customHeight="1">
      <c r="A7" s="18">
        <v>1</v>
      </c>
      <c r="B7" s="18"/>
      <c r="C7" s="18" t="s">
        <v>9</v>
      </c>
      <c r="D7" s="18"/>
      <c r="E7" s="19" t="s">
        <v>9</v>
      </c>
      <c r="F7" s="6"/>
      <c r="G7" s="6"/>
      <c r="H7" s="20"/>
      <c r="I7" s="21"/>
    </row>
    <row r="8" spans="1:9" ht="13.5" customHeight="1">
      <c r="A8" s="18">
        <v>2</v>
      </c>
      <c r="B8" s="18"/>
      <c r="C8" s="18" t="s">
        <v>10</v>
      </c>
      <c r="D8" s="18"/>
      <c r="E8" s="22" t="s">
        <v>11</v>
      </c>
      <c r="F8" s="19" t="s">
        <v>9</v>
      </c>
      <c r="G8" s="6"/>
      <c r="H8" s="20"/>
      <c r="I8" s="21"/>
    </row>
    <row r="9" spans="1:9" ht="13.5" customHeight="1">
      <c r="A9" s="17">
        <v>3</v>
      </c>
      <c r="B9" s="17"/>
      <c r="C9" s="17" t="s">
        <v>12</v>
      </c>
      <c r="D9" s="17"/>
      <c r="E9" s="19" t="s">
        <v>12</v>
      </c>
      <c r="F9" s="23" t="s">
        <v>13</v>
      </c>
      <c r="H9" s="20"/>
      <c r="I9" s="21"/>
    </row>
    <row r="10" spans="1:9" ht="13.5" customHeight="1">
      <c r="A10" s="17">
        <v>4</v>
      </c>
      <c r="B10" s="17"/>
      <c r="C10" s="17" t="s">
        <v>14</v>
      </c>
      <c r="D10" s="17"/>
      <c r="E10" s="23" t="s">
        <v>13</v>
      </c>
      <c r="H10" s="20"/>
      <c r="I10" s="21"/>
    </row>
    <row r="11" ht="13.5" customHeight="1">
      <c r="I11" s="21"/>
    </row>
    <row r="12" spans="5:9" ht="13.5" customHeight="1">
      <c r="E12" s="24" t="s">
        <v>14</v>
      </c>
      <c r="F12" s="6"/>
      <c r="I12" s="21"/>
    </row>
    <row r="13" spans="5:9" ht="13.5" customHeight="1">
      <c r="E13" s="25"/>
      <c r="F13" s="19" t="s">
        <v>14</v>
      </c>
      <c r="I13" s="21"/>
    </row>
    <row r="14" spans="5:9" ht="13.5" customHeight="1">
      <c r="E14" s="24" t="s">
        <v>10</v>
      </c>
      <c r="F14" s="23" t="s">
        <v>11</v>
      </c>
      <c r="I14" s="21"/>
    </row>
    <row r="15" spans="5:9" ht="15" customHeight="1">
      <c r="E15" s="25"/>
      <c r="I15" s="21"/>
    </row>
    <row r="16" ht="13.5" customHeight="1">
      <c r="I16" s="21"/>
    </row>
    <row r="17" spans="3:9" ht="13.5" customHeight="1">
      <c r="C17" s="26" t="s">
        <v>15</v>
      </c>
      <c r="D17" s="27" t="s">
        <v>9</v>
      </c>
      <c r="I17" s="21"/>
    </row>
    <row r="18" spans="3:9" ht="13.5" customHeight="1">
      <c r="C18" s="28" t="s">
        <v>16</v>
      </c>
      <c r="D18" s="29" t="s">
        <v>12</v>
      </c>
      <c r="I18" s="21"/>
    </row>
    <row r="19" spans="3:9" ht="13.5" customHeight="1">
      <c r="C19" s="30" t="s">
        <v>17</v>
      </c>
      <c r="D19" s="31" t="s">
        <v>14</v>
      </c>
      <c r="I19" s="21"/>
    </row>
    <row r="20" ht="13.5" customHeight="1">
      <c r="I20" s="21"/>
    </row>
    <row r="21" ht="13.5" customHeight="1">
      <c r="I21" s="21"/>
    </row>
    <row r="22" ht="13.5" customHeight="1">
      <c r="I22" s="21"/>
    </row>
    <row r="23" spans="6:9" ht="13.5" customHeight="1">
      <c r="F23" s="6"/>
      <c r="G23" s="32"/>
      <c r="H23" s="20"/>
      <c r="I23" s="21"/>
    </row>
    <row r="24" spans="7:9" ht="15" customHeight="1">
      <c r="G24" s="6"/>
      <c r="H24" s="6"/>
      <c r="I24" s="7"/>
    </row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O112"/>
  <sheetViews>
    <sheetView zoomScale="90" zoomScaleNormal="90" workbookViewId="0" topLeftCell="A3">
      <selection activeCell="G79" activeCellId="1" sqref="C17:D19 G79"/>
    </sheetView>
  </sheetViews>
  <sheetFormatPr defaultColWidth="12.57421875" defaultRowHeight="12.75"/>
  <cols>
    <col min="1" max="1" width="2.57421875" style="0" customWidth="1"/>
    <col min="2" max="2" width="11.57421875" style="0" customWidth="1"/>
    <col min="3" max="3" width="20.00390625" style="0" customWidth="1"/>
    <col min="4" max="4" width="20.421875" style="0" customWidth="1"/>
    <col min="5" max="5" width="3.421875" style="0" customWidth="1"/>
    <col min="6" max="6" width="7.8515625" style="0" customWidth="1"/>
    <col min="7" max="7" width="6.7109375" style="0" customWidth="1"/>
    <col min="8" max="8" width="6.57421875" style="0" customWidth="1"/>
    <col min="9" max="9" width="7.00390625" style="0" customWidth="1"/>
    <col min="10" max="10" width="8.00390625" style="0" customWidth="1"/>
    <col min="11" max="11" width="5.8515625" style="0" customWidth="1"/>
    <col min="12" max="12" width="5.7109375" style="0" customWidth="1"/>
    <col min="13" max="13" width="6.7109375" style="0" customWidth="1"/>
    <col min="14" max="14" width="6.57421875" style="0" customWidth="1"/>
    <col min="15" max="16384" width="11.57421875" style="0" customWidth="1"/>
  </cols>
  <sheetData>
    <row r="2" spans="2:15" ht="12.75">
      <c r="B2" s="33"/>
      <c r="C2" s="34" t="s">
        <v>18</v>
      </c>
      <c r="D2" s="35"/>
      <c r="E2" s="35"/>
      <c r="F2" s="33"/>
      <c r="G2" s="36" t="s">
        <v>19</v>
      </c>
      <c r="H2" s="37"/>
      <c r="I2" s="38"/>
      <c r="J2" s="39">
        <v>45038</v>
      </c>
      <c r="K2" s="39"/>
      <c r="L2" s="39"/>
      <c r="M2" s="39"/>
      <c r="N2" s="39"/>
      <c r="O2" s="40"/>
    </row>
    <row r="3" spans="2:15" ht="12.75">
      <c r="B3" s="41"/>
      <c r="C3" s="42" t="s">
        <v>20</v>
      </c>
      <c r="D3" s="35"/>
      <c r="E3" s="35"/>
      <c r="F3" s="33"/>
      <c r="G3" s="43" t="s">
        <v>21</v>
      </c>
      <c r="H3" s="44"/>
      <c r="I3" s="45"/>
      <c r="J3" s="46" t="s">
        <v>22</v>
      </c>
      <c r="K3" s="46"/>
      <c r="L3" s="46"/>
      <c r="M3" s="46"/>
      <c r="N3" s="46"/>
      <c r="O3" s="40"/>
    </row>
    <row r="4" spans="2:15" ht="12.75">
      <c r="B4" s="33"/>
      <c r="C4" s="47" t="s">
        <v>23</v>
      </c>
      <c r="D4" s="35"/>
      <c r="E4" s="48" t="s">
        <v>24</v>
      </c>
      <c r="F4" s="48"/>
      <c r="G4" s="33"/>
      <c r="H4" s="35"/>
      <c r="I4" s="35"/>
      <c r="J4" s="35"/>
      <c r="K4" s="35"/>
      <c r="L4" s="35"/>
      <c r="M4" s="35"/>
      <c r="N4" s="35"/>
      <c r="O4" s="40"/>
    </row>
    <row r="5" spans="2:15" ht="12.75">
      <c r="B5" s="49" t="s">
        <v>25</v>
      </c>
      <c r="C5" s="50" t="s">
        <v>9</v>
      </c>
      <c r="D5" s="50"/>
      <c r="E5" s="50"/>
      <c r="F5" s="49" t="s">
        <v>25</v>
      </c>
      <c r="G5" s="51" t="s">
        <v>10</v>
      </c>
      <c r="H5" s="51"/>
      <c r="I5" s="51"/>
      <c r="J5" s="51"/>
      <c r="K5" s="51"/>
      <c r="L5" s="51"/>
      <c r="M5" s="51"/>
      <c r="N5" s="51"/>
      <c r="O5" s="40"/>
    </row>
    <row r="6" spans="2:15" ht="12.75">
      <c r="B6" s="52" t="s">
        <v>26</v>
      </c>
      <c r="C6" s="53" t="s">
        <v>27</v>
      </c>
      <c r="D6" s="53"/>
      <c r="E6" s="53"/>
      <c r="F6" s="52" t="s">
        <v>28</v>
      </c>
      <c r="G6" s="54" t="s">
        <v>29</v>
      </c>
      <c r="H6" s="54"/>
      <c r="I6" s="54"/>
      <c r="J6" s="54"/>
      <c r="K6" s="54"/>
      <c r="L6" s="54"/>
      <c r="M6" s="54"/>
      <c r="N6" s="54"/>
      <c r="O6" s="40"/>
    </row>
    <row r="7" spans="2:15" ht="12.75">
      <c r="B7" s="52" t="s">
        <v>30</v>
      </c>
      <c r="C7" s="53" t="s">
        <v>31</v>
      </c>
      <c r="D7" s="53"/>
      <c r="E7" s="53"/>
      <c r="F7" s="52" t="s">
        <v>32</v>
      </c>
      <c r="G7" s="54" t="s">
        <v>33</v>
      </c>
      <c r="H7" s="54"/>
      <c r="I7" s="54"/>
      <c r="J7" s="54"/>
      <c r="K7" s="54"/>
      <c r="L7" s="54"/>
      <c r="M7" s="54"/>
      <c r="N7" s="54"/>
      <c r="O7" s="40"/>
    </row>
    <row r="8" spans="2:15" ht="12.75">
      <c r="B8" s="55" t="s">
        <v>34</v>
      </c>
      <c r="C8" s="56" t="s">
        <v>35</v>
      </c>
      <c r="D8" s="56"/>
      <c r="E8" s="56"/>
      <c r="F8" s="55" t="s">
        <v>36</v>
      </c>
      <c r="G8" s="57" t="s">
        <v>37</v>
      </c>
      <c r="H8" s="57"/>
      <c r="I8" s="57"/>
      <c r="J8" s="57"/>
      <c r="K8" s="57"/>
      <c r="L8" s="57"/>
      <c r="M8" s="57"/>
      <c r="N8" s="57"/>
      <c r="O8" s="40"/>
    </row>
    <row r="9" spans="2:15" ht="12.75">
      <c r="B9" s="58"/>
      <c r="C9" s="59"/>
      <c r="D9" s="59"/>
      <c r="E9" s="59"/>
      <c r="F9" s="58"/>
      <c r="G9" s="59"/>
      <c r="H9" s="59"/>
      <c r="I9" s="59"/>
      <c r="J9" s="59"/>
      <c r="K9" s="59"/>
      <c r="L9" s="59"/>
      <c r="M9" s="59"/>
      <c r="N9" s="59"/>
      <c r="O9" s="40"/>
    </row>
    <row r="10" spans="2:15" ht="12.75">
      <c r="B10" s="60" t="s">
        <v>38</v>
      </c>
      <c r="C10" s="61"/>
      <c r="D10" s="61"/>
      <c r="E10" s="61"/>
      <c r="F10" s="60" t="s">
        <v>39</v>
      </c>
      <c r="G10" s="62"/>
      <c r="H10" s="62"/>
      <c r="I10" s="62"/>
      <c r="J10" s="62"/>
      <c r="K10" s="62"/>
      <c r="L10" s="62"/>
      <c r="M10" s="62"/>
      <c r="N10" s="62"/>
      <c r="O10" s="40"/>
    </row>
    <row r="11" spans="2:15" ht="12.75">
      <c r="B11" s="58"/>
      <c r="C11" s="59"/>
      <c r="D11" s="59"/>
      <c r="E11" s="59"/>
      <c r="F11" s="58"/>
      <c r="G11" s="59"/>
      <c r="H11" s="59"/>
      <c r="I11" s="59"/>
      <c r="J11" s="59"/>
      <c r="K11" s="59"/>
      <c r="L11" s="59"/>
      <c r="M11" s="59"/>
      <c r="N11" s="59"/>
      <c r="O11" s="63"/>
    </row>
    <row r="12" spans="2:15" ht="12.75">
      <c r="B12" s="64" t="s">
        <v>40</v>
      </c>
      <c r="C12" s="65"/>
      <c r="D12" s="65"/>
      <c r="E12" s="66"/>
      <c r="F12" s="67" t="s">
        <v>40</v>
      </c>
      <c r="G12" s="65"/>
      <c r="H12" s="65"/>
      <c r="I12" s="65"/>
      <c r="J12" s="65"/>
      <c r="K12" s="65"/>
      <c r="L12" s="65"/>
      <c r="M12" s="65"/>
      <c r="N12" s="65"/>
      <c r="O12" s="40"/>
    </row>
    <row r="13" spans="2:15" ht="12.75">
      <c r="B13" s="68"/>
      <c r="C13" s="69"/>
      <c r="D13" s="69"/>
      <c r="E13" s="69"/>
      <c r="F13" s="68"/>
      <c r="G13" s="70"/>
      <c r="H13" s="70"/>
      <c r="I13" s="70"/>
      <c r="J13" s="70"/>
      <c r="K13" s="70"/>
      <c r="L13" s="70"/>
      <c r="M13" s="70"/>
      <c r="N13" s="70"/>
      <c r="O13" s="40"/>
    </row>
    <row r="14" spans="2:15" ht="12.75">
      <c r="B14" s="71"/>
      <c r="C14" s="56"/>
      <c r="D14" s="56"/>
      <c r="E14" s="56"/>
      <c r="F14" s="71"/>
      <c r="G14" s="57"/>
      <c r="H14" s="57"/>
      <c r="I14" s="57"/>
      <c r="J14" s="57"/>
      <c r="K14" s="57"/>
      <c r="L14" s="57"/>
      <c r="M14" s="57"/>
      <c r="N14" s="57"/>
      <c r="O14" s="40"/>
    </row>
    <row r="15" spans="2:15" ht="12.75">
      <c r="B15" s="47" t="s">
        <v>41</v>
      </c>
      <c r="C15" s="35"/>
      <c r="D15" s="35"/>
      <c r="E15" s="35"/>
      <c r="F15" s="47" t="s">
        <v>42</v>
      </c>
      <c r="G15" s="72"/>
      <c r="H15" s="72"/>
      <c r="I15" s="72"/>
      <c r="J15" s="35"/>
      <c r="K15" s="35"/>
      <c r="L15" s="35"/>
      <c r="M15" s="73"/>
      <c r="N15" s="33"/>
      <c r="O15" s="40"/>
    </row>
    <row r="16" spans="2:15" ht="12.75">
      <c r="B16" s="74" t="s">
        <v>43</v>
      </c>
      <c r="C16" s="35"/>
      <c r="D16" s="35"/>
      <c r="E16" s="35"/>
      <c r="F16" s="75" t="s">
        <v>44</v>
      </c>
      <c r="G16" s="75" t="s">
        <v>45</v>
      </c>
      <c r="H16" s="75" t="s">
        <v>46</v>
      </c>
      <c r="I16" s="75" t="s">
        <v>47</v>
      </c>
      <c r="J16" s="75" t="s">
        <v>48</v>
      </c>
      <c r="K16" s="76" t="s">
        <v>49</v>
      </c>
      <c r="L16" s="76"/>
      <c r="M16" s="77" t="s">
        <v>50</v>
      </c>
      <c r="N16" s="78" t="s">
        <v>39</v>
      </c>
      <c r="O16" s="40"/>
    </row>
    <row r="17" spans="2:15" ht="12.75">
      <c r="B17" s="79" t="s">
        <v>51</v>
      </c>
      <c r="C17" s="80" t="str">
        <f>IF(C6&gt;"",C6,"")</f>
        <v>Aleksi Räsänen</v>
      </c>
      <c r="D17" s="80" t="str">
        <f>IF(G6&gt;"",G6,"")</f>
        <v>Joni Aaltonen</v>
      </c>
      <c r="E17" s="80">
        <f>IF(E6&gt;"",E6&amp;" - "&amp;I6,"")</f>
      </c>
      <c r="F17" s="81">
        <v>-5</v>
      </c>
      <c r="G17" s="82">
        <v>-6</v>
      </c>
      <c r="H17" s="82">
        <v>3</v>
      </c>
      <c r="I17" s="82">
        <v>10</v>
      </c>
      <c r="J17" s="83">
        <v>-7</v>
      </c>
      <c r="K17" s="84">
        <f>IF(ISBLANK(F17),"",COUNTIF(F17:J17,"&gt;=0"))</f>
        <v>2</v>
      </c>
      <c r="L17" s="85">
        <f>IF(ISBLANK(F17),"",(IF(LEFT(F17,1)="-",1,0)+IF(LEFT(G17,1)="-",1,0)+IF(LEFT(H17,1)="-",1,0)+IF(LEFT(I17,1)="-",1,0)+IF(LEFT(J17,1)="-",1,0)))</f>
        <v>3</v>
      </c>
      <c r="M17" s="86">
        <f>IF(K17=3,1,"")</f>
      </c>
      <c r="N17" s="87">
        <f>IF(L17=3,1,"")</f>
        <v>1</v>
      </c>
      <c r="O17" s="40"/>
    </row>
    <row r="18" spans="2:15" ht="12.75">
      <c r="B18" s="88" t="s">
        <v>52</v>
      </c>
      <c r="C18" s="34" t="str">
        <f>IF(C8&gt;"",C8,"")</f>
        <v>Toni Soine</v>
      </c>
      <c r="D18" s="80" t="str">
        <f>IF(G8&gt;"",G8,"")</f>
        <v>Lester Lee</v>
      </c>
      <c r="E18" s="89"/>
      <c r="F18" s="90">
        <v>2</v>
      </c>
      <c r="G18" s="91">
        <v>6</v>
      </c>
      <c r="H18" s="91">
        <v>3</v>
      </c>
      <c r="I18" s="91"/>
      <c r="J18" s="92"/>
      <c r="K18" s="84">
        <f>IF(ISBLANK(F18),"",COUNTIF(F18:J18,"&gt;=0"))</f>
        <v>3</v>
      </c>
      <c r="L18" s="85">
        <f>IF(ISBLANK(F18),"",(IF(LEFT(F18,1)="-",1,0)+IF(LEFT(G18,1)="-",1,0)+IF(LEFT(H18,1)="-",1,0)+IF(LEFT(I18,1)="-",1,0)+IF(LEFT(J18,1)="-",1,0)))</f>
        <v>0</v>
      </c>
      <c r="M18" s="86">
        <f>IF(K18=3,1,"")</f>
        <v>1</v>
      </c>
      <c r="N18" s="87">
        <f>IF(L18=3,1,"")</f>
      </c>
      <c r="O18" s="40"/>
    </row>
    <row r="19" spans="2:15" ht="12.75">
      <c r="B19" s="79" t="s">
        <v>53</v>
      </c>
      <c r="C19" s="80" t="str">
        <f>IF(C7&gt;"",C7,"")</f>
        <v>Arttu Pihkala</v>
      </c>
      <c r="D19" s="80" t="str">
        <f>IF(G7&gt;"",G7,"")</f>
        <v>Mart Luuk</v>
      </c>
      <c r="E19" s="93"/>
      <c r="F19" s="90">
        <v>4</v>
      </c>
      <c r="G19" s="91">
        <v>8</v>
      </c>
      <c r="H19" s="91">
        <v>8</v>
      </c>
      <c r="I19" s="91"/>
      <c r="J19" s="92"/>
      <c r="K19" s="84">
        <f>IF(ISBLANK(F19),"",COUNTIF(F19:J19,"&gt;=0"))</f>
        <v>3</v>
      </c>
      <c r="L19" s="85">
        <f>IF(ISBLANK(F19),"",(IF(LEFT(F19,1)="-",1,0)+IF(LEFT(G19,1)="-",1,0)+IF(LEFT(H19,1)="-",1,0)+IF(LEFT(I19,1)="-",1,0)+IF(LEFT(J19,1)="-",1,0)))</f>
        <v>0</v>
      </c>
      <c r="M19" s="86">
        <f>IF(K19=3,1,"")</f>
        <v>1</v>
      </c>
      <c r="N19" s="87">
        <f>IF(L19=3,1,"")</f>
      </c>
      <c r="O19" s="40"/>
    </row>
    <row r="20" spans="2:15" ht="12.75">
      <c r="B20" s="88" t="s">
        <v>54</v>
      </c>
      <c r="C20" s="80" t="str">
        <f>IF(C6&gt;"",C6,"")</f>
        <v>Aleksi Räsänen</v>
      </c>
      <c r="D20" s="80" t="str">
        <f>IF(G8&gt;"",G8,"")</f>
        <v>Lester Lee</v>
      </c>
      <c r="E20" s="89"/>
      <c r="F20" s="90">
        <v>11</v>
      </c>
      <c r="G20" s="91">
        <v>4</v>
      </c>
      <c r="H20" s="91">
        <v>9</v>
      </c>
      <c r="I20" s="91"/>
      <c r="J20" s="92"/>
      <c r="K20" s="84">
        <f>IF(ISBLANK(F20),"",COUNTIF(F20:J20,"&gt;=0"))</f>
        <v>3</v>
      </c>
      <c r="L20" s="85">
        <f>IF(ISBLANK(F20),"",(IF(LEFT(F20,1)="-",1,0)+IF(LEFT(G20,1)="-",1,0)+IF(LEFT(H20,1)="-",1,0)+IF(LEFT(I20,1)="-",1,0)+IF(LEFT(J20,1)="-",1,0)))</f>
        <v>0</v>
      </c>
      <c r="M20" s="86">
        <f>IF(K20=3,1,"")</f>
        <v>1</v>
      </c>
      <c r="N20" s="87">
        <f>IF(L20=3,1,"")</f>
      </c>
      <c r="O20" s="40"/>
    </row>
    <row r="21" spans="2:15" ht="12.75">
      <c r="B21" s="79" t="s">
        <v>55</v>
      </c>
      <c r="C21" s="80" t="str">
        <f>IF(C7&gt;"",C7,"")</f>
        <v>Arttu Pihkala</v>
      </c>
      <c r="D21" s="80" t="str">
        <f>IF(G6&gt;"",G6,"")</f>
        <v>Joni Aaltonen</v>
      </c>
      <c r="E21" s="93"/>
      <c r="F21" s="90">
        <v>-4</v>
      </c>
      <c r="G21" s="91">
        <v>10</v>
      </c>
      <c r="H21" s="91">
        <v>6</v>
      </c>
      <c r="I21" s="91">
        <v>3</v>
      </c>
      <c r="J21" s="92"/>
      <c r="K21" s="84">
        <f>IF(ISBLANK(F21),"",COUNTIF(F21:J21,"&gt;=0"))</f>
        <v>3</v>
      </c>
      <c r="L21" s="85">
        <f>IF(ISBLANK(F21),"",(IF(LEFT(F21,1)="-",1,0)+IF(LEFT(G21,1)="-",1,0)+IF(LEFT(H21,1)="-",1,0)+IF(LEFT(I21,1)="-",1,0)+IF(LEFT(J21,1)="-",1,0)))</f>
        <v>1</v>
      </c>
      <c r="M21" s="86">
        <f>IF(K21=3,1,"")</f>
        <v>1</v>
      </c>
      <c r="N21" s="87">
        <f>IF(L21=3,1,"")</f>
      </c>
      <c r="O21" s="40"/>
    </row>
    <row r="22" spans="2:15" ht="12.75">
      <c r="B22" s="79" t="s">
        <v>56</v>
      </c>
      <c r="C22" s="80" t="str">
        <f>IF(C10="",C8,C10)</f>
        <v>Toni Soine</v>
      </c>
      <c r="D22" s="80" t="str">
        <f>IF(G10="",G7,G10)</f>
        <v>Mart Luuk</v>
      </c>
      <c r="E22" s="93"/>
      <c r="F22" s="90"/>
      <c r="G22" s="91"/>
      <c r="H22" s="91"/>
      <c r="I22" s="91"/>
      <c r="J22" s="92"/>
      <c r="K22" s="84">
        <f>IF(ISBLANK(F22),"",COUNTIF(F22:J22,"&gt;=0"))</f>
      </c>
      <c r="L22" s="94">
        <f>IF(ISBLANK(F22),"",(IF(LEFT(F22,1)="-",1,0)+IF(LEFT(G22,1)="-",1,0)+IF(LEFT(H22,1)="-",1,0)+IF(LEFT(I22,1)="-",1,0)+IF(LEFT(J22,1)="-",1,0)))</f>
      </c>
      <c r="M22" s="95">
        <f>IF(K22=3,1,"")</f>
      </c>
      <c r="N22" s="96">
        <f>IF(L22=3,1,"")</f>
      </c>
      <c r="O22" s="40"/>
    </row>
    <row r="23" spans="2:15" ht="12.75">
      <c r="B23" s="79" t="s">
        <v>57</v>
      </c>
      <c r="C23" s="97">
        <f>IF(C14&gt;"",C14&amp;" / "&amp;C13,"")</f>
      </c>
      <c r="D23" s="97">
        <f>IF(G14&gt;"",G14&amp;" / "&amp;G13,"")</f>
      </c>
      <c r="E23" s="98"/>
      <c r="F23" s="99"/>
      <c r="G23" s="100"/>
      <c r="H23" s="100"/>
      <c r="I23" s="100"/>
      <c r="J23" s="101"/>
      <c r="K23" s="84">
        <f>IF(ISBLANK(F23),"",COUNTIF(F23:J23,"&gt;=0"))</f>
      </c>
      <c r="L23" s="94">
        <f>IF(ISBLANK(F23),"",(IF(LEFT(F23,1)="-",1,0)+IF(LEFT(G23,1)="-",1,0)+IF(LEFT(H23,1)="-",1,0)+IF(LEFT(I23,1)="-",1,0)+IF(LEFT(J23,1)="-",1,0)))</f>
      </c>
      <c r="M23" s="95">
        <f>IF(K23=3,1,"")</f>
      </c>
      <c r="N23" s="96">
        <f>IF(L23=3,1,"")</f>
      </c>
      <c r="O23" s="40"/>
    </row>
    <row r="24" spans="2:15" ht="12.75">
      <c r="B24" s="35"/>
      <c r="C24" s="35"/>
      <c r="D24" s="35"/>
      <c r="E24" s="35"/>
      <c r="F24" s="35"/>
      <c r="G24" s="35"/>
      <c r="H24" s="35"/>
      <c r="I24" s="102" t="s">
        <v>58</v>
      </c>
      <c r="J24" s="103"/>
      <c r="K24" s="104">
        <f>IF(ISBLANK(C6),"",SUM(K17:K22))</f>
        <v>14</v>
      </c>
      <c r="L24" s="105">
        <f>IF(ISBLANK(G6),"",SUM(L17:L22))</f>
        <v>4</v>
      </c>
      <c r="M24" s="106">
        <f>IF(ISBLANK(F17),"",SUM(M17:M23))</f>
        <v>4</v>
      </c>
      <c r="N24" s="107">
        <f>IF(ISBLANK(F17),"",SUM(N17:N23))</f>
        <v>1</v>
      </c>
      <c r="O24" s="40"/>
    </row>
    <row r="25" spans="2:15" ht="12.75">
      <c r="B25" s="108" t="s">
        <v>59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40"/>
    </row>
    <row r="26" spans="2:15" ht="12.75">
      <c r="B26" s="109" t="s">
        <v>60</v>
      </c>
      <c r="C26" s="109"/>
      <c r="D26" s="109" t="s">
        <v>61</v>
      </c>
      <c r="E26" s="110"/>
      <c r="F26" s="109"/>
      <c r="G26" s="109" t="s">
        <v>62</v>
      </c>
      <c r="H26" s="110"/>
      <c r="I26" s="109"/>
      <c r="J26" s="111" t="s">
        <v>63</v>
      </c>
      <c r="K26" s="33"/>
      <c r="L26" s="35"/>
      <c r="M26" s="35"/>
      <c r="N26" s="35"/>
      <c r="O26" s="40"/>
    </row>
    <row r="27" spans="2:15" ht="12.75">
      <c r="B27" s="112"/>
      <c r="C27" s="112"/>
      <c r="D27" s="112"/>
      <c r="E27" s="112"/>
      <c r="F27" s="112"/>
      <c r="G27" s="112"/>
      <c r="H27" s="112"/>
      <c r="I27" s="112"/>
      <c r="J27" s="113" t="s">
        <v>9</v>
      </c>
      <c r="K27" s="113"/>
      <c r="L27" s="113"/>
      <c r="M27" s="113"/>
      <c r="N27" s="113"/>
      <c r="O27" s="40"/>
    </row>
    <row r="28" spans="2:15" ht="12.75">
      <c r="B28" s="114"/>
      <c r="C28" s="114"/>
      <c r="D28" s="114"/>
      <c r="E28" s="114"/>
      <c r="F28" s="114"/>
      <c r="G28" s="114"/>
      <c r="H28" s="114"/>
      <c r="I28" s="114"/>
      <c r="J28" s="115"/>
      <c r="K28" s="115"/>
      <c r="L28" s="115"/>
      <c r="M28" s="115"/>
      <c r="N28" s="115"/>
      <c r="O28" s="40"/>
    </row>
    <row r="30" spans="2:15" ht="12.75">
      <c r="B30" s="33"/>
      <c r="C30" s="34" t="s">
        <v>18</v>
      </c>
      <c r="D30" s="35"/>
      <c r="E30" s="35"/>
      <c r="F30" s="33"/>
      <c r="G30" s="36" t="s">
        <v>19</v>
      </c>
      <c r="H30" s="37"/>
      <c r="I30" s="38"/>
      <c r="J30" s="39">
        <v>45038</v>
      </c>
      <c r="K30" s="39"/>
      <c r="L30" s="39"/>
      <c r="M30" s="39"/>
      <c r="N30" s="39"/>
      <c r="O30" s="40"/>
    </row>
    <row r="31" spans="2:15" ht="12.75">
      <c r="B31" s="41"/>
      <c r="C31" s="42" t="s">
        <v>20</v>
      </c>
      <c r="D31" s="35"/>
      <c r="E31" s="35"/>
      <c r="F31" s="33"/>
      <c r="G31" s="43" t="s">
        <v>21</v>
      </c>
      <c r="H31" s="44"/>
      <c r="I31" s="45"/>
      <c r="J31" s="46" t="s">
        <v>22</v>
      </c>
      <c r="K31" s="46"/>
      <c r="L31" s="46"/>
      <c r="M31" s="46"/>
      <c r="N31" s="46"/>
      <c r="O31" s="40"/>
    </row>
    <row r="32" spans="2:15" ht="12.75">
      <c r="B32" s="33"/>
      <c r="C32" s="47" t="s">
        <v>23</v>
      </c>
      <c r="D32" s="35"/>
      <c r="E32" s="48" t="s">
        <v>24</v>
      </c>
      <c r="F32" s="48"/>
      <c r="G32" s="33"/>
      <c r="H32" s="35"/>
      <c r="I32" s="35"/>
      <c r="J32" s="35"/>
      <c r="K32" s="35"/>
      <c r="L32" s="35"/>
      <c r="M32" s="35"/>
      <c r="N32" s="35"/>
      <c r="O32" s="40"/>
    </row>
    <row r="33" spans="2:15" ht="12.75">
      <c r="B33" s="49" t="s">
        <v>25</v>
      </c>
      <c r="C33" s="50" t="s">
        <v>12</v>
      </c>
      <c r="D33" s="50"/>
      <c r="E33" s="50"/>
      <c r="F33" s="49" t="s">
        <v>25</v>
      </c>
      <c r="G33" s="51" t="s">
        <v>14</v>
      </c>
      <c r="H33" s="51"/>
      <c r="I33" s="51"/>
      <c r="J33" s="51"/>
      <c r="K33" s="51"/>
      <c r="L33" s="51"/>
      <c r="M33" s="51"/>
      <c r="N33" s="51"/>
      <c r="O33" s="40"/>
    </row>
    <row r="34" spans="2:15" ht="12.75">
      <c r="B34" s="52" t="s">
        <v>26</v>
      </c>
      <c r="C34" s="53" t="s">
        <v>64</v>
      </c>
      <c r="D34" s="53"/>
      <c r="E34" s="53"/>
      <c r="F34" s="52" t="s">
        <v>28</v>
      </c>
      <c r="G34" s="54" t="s">
        <v>65</v>
      </c>
      <c r="H34" s="54"/>
      <c r="I34" s="54"/>
      <c r="J34" s="54"/>
      <c r="K34" s="54"/>
      <c r="L34" s="54"/>
      <c r="M34" s="54"/>
      <c r="N34" s="54"/>
      <c r="O34" s="40"/>
    </row>
    <row r="35" spans="2:15" ht="12.75">
      <c r="B35" s="52" t="s">
        <v>30</v>
      </c>
      <c r="C35" s="53" t="s">
        <v>66</v>
      </c>
      <c r="D35" s="53"/>
      <c r="E35" s="53"/>
      <c r="F35" s="52" t="s">
        <v>32</v>
      </c>
      <c r="G35" s="54" t="s">
        <v>67</v>
      </c>
      <c r="H35" s="54"/>
      <c r="I35" s="54"/>
      <c r="J35" s="54"/>
      <c r="K35" s="54"/>
      <c r="L35" s="54"/>
      <c r="M35" s="54"/>
      <c r="N35" s="54"/>
      <c r="O35" s="40"/>
    </row>
    <row r="36" spans="2:15" ht="12.75">
      <c r="B36" s="55" t="s">
        <v>34</v>
      </c>
      <c r="C36" s="56" t="s">
        <v>68</v>
      </c>
      <c r="D36" s="56"/>
      <c r="E36" s="56"/>
      <c r="F36" s="55" t="s">
        <v>36</v>
      </c>
      <c r="G36" s="57" t="s">
        <v>69</v>
      </c>
      <c r="H36" s="57"/>
      <c r="I36" s="57"/>
      <c r="J36" s="57"/>
      <c r="K36" s="57"/>
      <c r="L36" s="57"/>
      <c r="M36" s="57"/>
      <c r="N36" s="57"/>
      <c r="O36" s="40"/>
    </row>
    <row r="37" spans="2:15" ht="12.75">
      <c r="B37" s="58"/>
      <c r="C37" s="59"/>
      <c r="D37" s="59"/>
      <c r="E37" s="59"/>
      <c r="F37" s="58"/>
      <c r="G37" s="59"/>
      <c r="H37" s="59"/>
      <c r="I37" s="59"/>
      <c r="J37" s="59"/>
      <c r="K37" s="59"/>
      <c r="L37" s="59"/>
      <c r="M37" s="59"/>
      <c r="N37" s="59"/>
      <c r="O37" s="40"/>
    </row>
    <row r="38" spans="2:15" ht="12.75">
      <c r="B38" s="60" t="s">
        <v>38</v>
      </c>
      <c r="C38" s="61"/>
      <c r="D38" s="61"/>
      <c r="E38" s="61"/>
      <c r="F38" s="60" t="s">
        <v>39</v>
      </c>
      <c r="G38" s="62" t="s">
        <v>70</v>
      </c>
      <c r="H38" s="62"/>
      <c r="I38" s="62"/>
      <c r="J38" s="62"/>
      <c r="K38" s="62"/>
      <c r="L38" s="62"/>
      <c r="M38" s="62"/>
      <c r="N38" s="62"/>
      <c r="O38" s="40"/>
    </row>
    <row r="39" spans="2:15" ht="12.75">
      <c r="B39" s="58"/>
      <c r="C39" s="59"/>
      <c r="D39" s="59"/>
      <c r="E39" s="59"/>
      <c r="F39" s="58"/>
      <c r="G39" s="59"/>
      <c r="H39" s="59"/>
      <c r="I39" s="59"/>
      <c r="J39" s="59"/>
      <c r="K39" s="59"/>
      <c r="L39" s="59"/>
      <c r="M39" s="59"/>
      <c r="N39" s="59"/>
      <c r="O39" s="63"/>
    </row>
    <row r="40" spans="2:15" ht="12.75">
      <c r="B40" s="64" t="s">
        <v>40</v>
      </c>
      <c r="C40" s="65"/>
      <c r="D40" s="65"/>
      <c r="E40" s="66"/>
      <c r="F40" s="67" t="s">
        <v>40</v>
      </c>
      <c r="G40" s="65"/>
      <c r="H40" s="65"/>
      <c r="I40" s="65"/>
      <c r="J40" s="65"/>
      <c r="K40" s="65"/>
      <c r="L40" s="65"/>
      <c r="M40" s="65"/>
      <c r="N40" s="65"/>
      <c r="O40" s="40"/>
    </row>
    <row r="41" spans="2:15" ht="12.75">
      <c r="B41" s="68"/>
      <c r="C41" s="69"/>
      <c r="D41" s="69"/>
      <c r="E41" s="69"/>
      <c r="F41" s="68"/>
      <c r="G41" s="70"/>
      <c r="H41" s="70"/>
      <c r="I41" s="70"/>
      <c r="J41" s="70"/>
      <c r="K41" s="70"/>
      <c r="L41" s="70"/>
      <c r="M41" s="70"/>
      <c r="N41" s="70"/>
      <c r="O41" s="40"/>
    </row>
    <row r="42" spans="2:15" ht="12.75">
      <c r="B42" s="71"/>
      <c r="C42" s="56"/>
      <c r="D42" s="56"/>
      <c r="E42" s="56"/>
      <c r="F42" s="71"/>
      <c r="G42" s="57"/>
      <c r="H42" s="57"/>
      <c r="I42" s="57"/>
      <c r="J42" s="57"/>
      <c r="K42" s="57"/>
      <c r="L42" s="57"/>
      <c r="M42" s="57"/>
      <c r="N42" s="57"/>
      <c r="O42" s="40"/>
    </row>
    <row r="43" spans="2:15" ht="12.75">
      <c r="B43" s="47" t="s">
        <v>41</v>
      </c>
      <c r="C43" s="35"/>
      <c r="D43" s="35"/>
      <c r="E43" s="35"/>
      <c r="F43" s="47" t="s">
        <v>42</v>
      </c>
      <c r="G43" s="72"/>
      <c r="H43" s="72"/>
      <c r="I43" s="72"/>
      <c r="J43" s="35"/>
      <c r="K43" s="35"/>
      <c r="L43" s="35"/>
      <c r="M43" s="73"/>
      <c r="N43" s="33"/>
      <c r="O43" s="40"/>
    </row>
    <row r="44" spans="2:15" ht="12.75">
      <c r="B44" s="74" t="s">
        <v>43</v>
      </c>
      <c r="C44" s="35"/>
      <c r="D44" s="35"/>
      <c r="E44" s="35"/>
      <c r="F44" s="75" t="s">
        <v>44</v>
      </c>
      <c r="G44" s="75" t="s">
        <v>45</v>
      </c>
      <c r="H44" s="75" t="s">
        <v>46</v>
      </c>
      <c r="I44" s="75" t="s">
        <v>47</v>
      </c>
      <c r="J44" s="75" t="s">
        <v>48</v>
      </c>
      <c r="K44" s="76" t="s">
        <v>49</v>
      </c>
      <c r="L44" s="76"/>
      <c r="M44" s="77" t="s">
        <v>50</v>
      </c>
      <c r="N44" s="78" t="s">
        <v>39</v>
      </c>
      <c r="O44" s="40"/>
    </row>
    <row r="45" spans="2:15" ht="12.75">
      <c r="B45" s="79" t="s">
        <v>51</v>
      </c>
      <c r="C45" s="80" t="str">
        <f>IF(C34&gt;"",C34,"")</f>
        <v>Alex Naumi</v>
      </c>
      <c r="D45" s="80" t="str">
        <f>IF(G34&gt;"",G34,"")</f>
        <v>Matias Ojala</v>
      </c>
      <c r="E45" s="80">
        <f>IF(E34&gt;"",E34&amp;" - "&amp;I34,"")</f>
      </c>
      <c r="F45" s="81">
        <v>8</v>
      </c>
      <c r="G45" s="82">
        <v>-6</v>
      </c>
      <c r="H45" s="82">
        <v>11</v>
      </c>
      <c r="I45" s="82">
        <v>7</v>
      </c>
      <c r="J45" s="83"/>
      <c r="K45" s="84">
        <f>IF(ISBLANK(F45),"",COUNTIF(F45:J45,"&gt;=0"))</f>
        <v>3</v>
      </c>
      <c r="L45" s="85">
        <f>IF(ISBLANK(F45),"",(IF(LEFT(F45,1)="-",1,0)+IF(LEFT(G45,1)="-",1,0)+IF(LEFT(H45,1)="-",1,0)+IF(LEFT(I45,1)="-",1,0)+IF(LEFT(J45,1)="-",1,0)))</f>
        <v>1</v>
      </c>
      <c r="M45" s="86">
        <f>IF(K45=3,1,"")</f>
        <v>1</v>
      </c>
      <c r="N45" s="87">
        <f>IF(L45=3,1,"")</f>
      </c>
      <c r="O45" s="40"/>
    </row>
    <row r="46" spans="2:15" ht="12.75">
      <c r="B46" s="88" t="s">
        <v>52</v>
      </c>
      <c r="C46" s="34" t="str">
        <f>IF(C36&gt;"",C36,"")</f>
        <v>Sam Khosravi</v>
      </c>
      <c r="D46" s="80" t="str">
        <f>IF(G36&gt;"",G36,"")</f>
        <v>Vladimir Brill</v>
      </c>
      <c r="E46" s="89"/>
      <c r="F46" s="90">
        <v>8</v>
      </c>
      <c r="G46" s="91">
        <v>-10</v>
      </c>
      <c r="H46" s="91">
        <v>-10</v>
      </c>
      <c r="I46" s="91">
        <v>10</v>
      </c>
      <c r="J46" s="92">
        <v>-7</v>
      </c>
      <c r="K46" s="84">
        <f>IF(ISBLANK(F46),"",COUNTIF(F46:J46,"&gt;=0"))</f>
        <v>2</v>
      </c>
      <c r="L46" s="85">
        <f>IF(ISBLANK(F46),"",(IF(LEFT(F46,1)="-",1,0)+IF(LEFT(G46,1)="-",1,0)+IF(LEFT(H46,1)="-",1,0)+IF(LEFT(I46,1)="-",1,0)+IF(LEFT(J46,1)="-",1,0)))</f>
        <v>3</v>
      </c>
      <c r="M46" s="86">
        <f>IF(K46=3,1,"")</f>
      </c>
      <c r="N46" s="87">
        <f>IF(L46=3,1,"")</f>
        <v>1</v>
      </c>
      <c r="O46" s="40"/>
    </row>
    <row r="47" spans="2:15" ht="12.75">
      <c r="B47" s="79" t="s">
        <v>53</v>
      </c>
      <c r="C47" s="80" t="str">
        <f>IF(C35&gt;"",C35,"")</f>
        <v>Riku Autio</v>
      </c>
      <c r="D47" s="80" t="str">
        <f>IF(G35&gt;"",G35,"")</f>
        <v>Tuomas Perkkiö</v>
      </c>
      <c r="E47" s="93"/>
      <c r="F47" s="90">
        <v>4</v>
      </c>
      <c r="G47" s="91">
        <v>9</v>
      </c>
      <c r="H47" s="91">
        <v>6</v>
      </c>
      <c r="I47" s="91"/>
      <c r="J47" s="92"/>
      <c r="K47" s="84">
        <f>IF(ISBLANK(F47),"",COUNTIF(F47:J47,"&gt;=0"))</f>
        <v>3</v>
      </c>
      <c r="L47" s="85">
        <f>IF(ISBLANK(F47),"",(IF(LEFT(F47,1)="-",1,0)+IF(LEFT(G47,1)="-",1,0)+IF(LEFT(H47,1)="-",1,0)+IF(LEFT(I47,1)="-",1,0)+IF(LEFT(J47,1)="-",1,0)))</f>
        <v>0</v>
      </c>
      <c r="M47" s="86">
        <f>IF(K47=3,1,"")</f>
        <v>1</v>
      </c>
      <c r="N47" s="87">
        <f>IF(L47=3,1,"")</f>
      </c>
      <c r="O47" s="40"/>
    </row>
    <row r="48" spans="2:15" ht="12.75">
      <c r="B48" s="88" t="s">
        <v>54</v>
      </c>
      <c r="C48" s="80" t="str">
        <f>IF(C34&gt;"",C34,"")</f>
        <v>Alex Naumi</v>
      </c>
      <c r="D48" s="80" t="str">
        <f>IF(G36&gt;"",G36,"")</f>
        <v>Vladimir Brill</v>
      </c>
      <c r="E48" s="89"/>
      <c r="F48" s="90">
        <v>-7</v>
      </c>
      <c r="G48" s="91">
        <v>-10</v>
      </c>
      <c r="H48" s="91">
        <v>5</v>
      </c>
      <c r="I48" s="91">
        <v>3</v>
      </c>
      <c r="J48" s="92">
        <v>7</v>
      </c>
      <c r="K48" s="84">
        <f>IF(ISBLANK(F48),"",COUNTIF(F48:J48,"&gt;=0"))</f>
        <v>3</v>
      </c>
      <c r="L48" s="85">
        <f>IF(ISBLANK(F48),"",(IF(LEFT(F48,1)="-",1,0)+IF(LEFT(G48,1)="-",1,0)+IF(LEFT(H48,1)="-",1,0)+IF(LEFT(I48,1)="-",1,0)+IF(LEFT(J48,1)="-",1,0)))</f>
        <v>2</v>
      </c>
      <c r="M48" s="86">
        <f>IF(K48=3,1,"")</f>
        <v>1</v>
      </c>
      <c r="N48" s="87">
        <f>IF(L48=3,1,"")</f>
      </c>
      <c r="O48" s="40"/>
    </row>
    <row r="49" spans="2:15" ht="12.75">
      <c r="B49" s="79" t="s">
        <v>55</v>
      </c>
      <c r="C49" s="80" t="str">
        <f>IF(C35&gt;"",C35,"")</f>
        <v>Riku Autio</v>
      </c>
      <c r="D49" s="80" t="str">
        <f>IF(G34&gt;"",G34,"")</f>
        <v>Matias Ojala</v>
      </c>
      <c r="E49" s="93"/>
      <c r="F49" s="90">
        <v>3</v>
      </c>
      <c r="G49" s="91">
        <v>-4</v>
      </c>
      <c r="H49" s="91">
        <v>2</v>
      </c>
      <c r="I49" s="91">
        <v>-9</v>
      </c>
      <c r="J49" s="92">
        <v>-10</v>
      </c>
      <c r="K49" s="84">
        <f>IF(ISBLANK(F49),"",COUNTIF(F49:J49,"&gt;=0"))</f>
        <v>2</v>
      </c>
      <c r="L49" s="85">
        <f>IF(ISBLANK(F49),"",(IF(LEFT(F49,1)="-",1,0)+IF(LEFT(G49,1)="-",1,0)+IF(LEFT(H49,1)="-",1,0)+IF(LEFT(I49,1)="-",1,0)+IF(LEFT(J49,1)="-",1,0)))</f>
        <v>3</v>
      </c>
      <c r="M49" s="86">
        <f>IF(K49=3,1,"")</f>
      </c>
      <c r="N49" s="87">
        <f>IF(L49=3,1,"")</f>
        <v>1</v>
      </c>
      <c r="O49" s="40"/>
    </row>
    <row r="50" spans="2:15" ht="12.75">
      <c r="B50" s="79" t="s">
        <v>56</v>
      </c>
      <c r="C50" s="80" t="str">
        <f>IF(C38="",C36,C38)</f>
        <v>Sam Khosravi</v>
      </c>
      <c r="D50" s="80" t="str">
        <f>IF(G38="",G35,G38)</f>
        <v>Mika Sorvisto</v>
      </c>
      <c r="E50" s="93"/>
      <c r="F50" s="90">
        <v>4</v>
      </c>
      <c r="G50" s="91">
        <v>9</v>
      </c>
      <c r="H50" s="91">
        <v>3</v>
      </c>
      <c r="I50" s="91" t="s">
        <v>71</v>
      </c>
      <c r="J50" s="92"/>
      <c r="K50" s="84">
        <f>IF(ISBLANK(F50),"",COUNTIF(F50:J50,"&gt;=0"))</f>
        <v>3</v>
      </c>
      <c r="L50" s="94">
        <f>IF(ISBLANK(F50),"",(IF(LEFT(F50,1)="-",1,0)+IF(LEFT(G50,1)="-",1,0)+IF(LEFT(H50,1)="-",1,0)+IF(LEFT(I50,1)="-",1,0)+IF(LEFT(J50,1)="-",1,0)))</f>
        <v>0</v>
      </c>
      <c r="M50" s="95">
        <f>IF(K50=3,1,"")</f>
        <v>1</v>
      </c>
      <c r="N50" s="96">
        <f>IF(L50=3,1,"")</f>
      </c>
      <c r="O50" s="40"/>
    </row>
    <row r="51" spans="2:15" ht="12.75">
      <c r="B51" s="79" t="s">
        <v>57</v>
      </c>
      <c r="C51" s="97">
        <f>IF(C42&gt;"",C42&amp;" / "&amp;C41,"")</f>
      </c>
      <c r="D51" s="97">
        <f>IF(G42&gt;"",G42&amp;" / "&amp;G41,"")</f>
      </c>
      <c r="E51" s="98"/>
      <c r="F51" s="99"/>
      <c r="G51" s="100"/>
      <c r="H51" s="100"/>
      <c r="I51" s="100"/>
      <c r="J51" s="101"/>
      <c r="K51" s="84">
        <f>IF(ISBLANK(F51),"",COUNTIF(F51:J51,"&gt;=0"))</f>
      </c>
      <c r="L51" s="94">
        <f>IF(ISBLANK(F51),"",(IF(LEFT(F51,1)="-",1,0)+IF(LEFT(G51,1)="-",1,0)+IF(LEFT(H51,1)="-",1,0)+IF(LEFT(I51,1)="-",1,0)+IF(LEFT(J51,1)="-",1,0)))</f>
      </c>
      <c r="M51" s="95">
        <f>IF(K51=3,1,"")</f>
      </c>
      <c r="N51" s="96">
        <f>IF(L51=3,1,"")</f>
      </c>
      <c r="O51" s="40"/>
    </row>
    <row r="52" spans="2:15" ht="12.75">
      <c r="B52" s="35"/>
      <c r="C52" s="35"/>
      <c r="D52" s="35"/>
      <c r="E52" s="35"/>
      <c r="F52" s="35"/>
      <c r="G52" s="35"/>
      <c r="H52" s="35"/>
      <c r="I52" s="102" t="s">
        <v>58</v>
      </c>
      <c r="J52" s="103"/>
      <c r="K52" s="104">
        <f>IF(ISBLANK(C34),"",SUM(K45:K50))</f>
        <v>16</v>
      </c>
      <c r="L52" s="105">
        <f>IF(ISBLANK(G34),"",SUM(L45:L50))</f>
        <v>9</v>
      </c>
      <c r="M52" s="106">
        <f>IF(ISBLANK(F45),"",SUM(M45:M51))</f>
        <v>4</v>
      </c>
      <c r="N52" s="107">
        <f>IF(ISBLANK(F45),"",SUM(N45:N51))</f>
        <v>2</v>
      </c>
      <c r="O52" s="40"/>
    </row>
    <row r="53" spans="2:15" ht="12.75">
      <c r="B53" s="108" t="s">
        <v>59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40"/>
    </row>
    <row r="54" spans="2:15" ht="12.75">
      <c r="B54" s="109" t="s">
        <v>60</v>
      </c>
      <c r="C54" s="109"/>
      <c r="D54" s="109" t="s">
        <v>61</v>
      </c>
      <c r="E54" s="110"/>
      <c r="F54" s="109"/>
      <c r="G54" s="109" t="s">
        <v>62</v>
      </c>
      <c r="H54" s="110"/>
      <c r="I54" s="109"/>
      <c r="J54" s="111" t="s">
        <v>63</v>
      </c>
      <c r="K54" s="33"/>
      <c r="L54" s="35"/>
      <c r="M54" s="35"/>
      <c r="N54" s="35"/>
      <c r="O54" s="40"/>
    </row>
    <row r="55" spans="2:15" ht="12.75">
      <c r="B55" s="112"/>
      <c r="C55" s="112"/>
      <c r="D55" s="112"/>
      <c r="E55" s="112"/>
      <c r="F55" s="112"/>
      <c r="G55" s="112"/>
      <c r="H55" s="112"/>
      <c r="I55" s="112"/>
      <c r="J55" s="113" t="s">
        <v>12</v>
      </c>
      <c r="K55" s="113"/>
      <c r="L55" s="113"/>
      <c r="M55" s="113"/>
      <c r="N55" s="113"/>
      <c r="O55" s="40"/>
    </row>
    <row r="56" spans="2:15" ht="12.75">
      <c r="B56" s="114"/>
      <c r="C56" s="114"/>
      <c r="D56" s="114"/>
      <c r="E56" s="114"/>
      <c r="F56" s="114"/>
      <c r="G56" s="114"/>
      <c r="H56" s="114"/>
      <c r="I56" s="114"/>
      <c r="J56" s="115"/>
      <c r="K56" s="115"/>
      <c r="L56" s="115"/>
      <c r="M56" s="115"/>
      <c r="N56" s="115"/>
      <c r="O56" s="40"/>
    </row>
    <row r="58" spans="2:15" ht="12.75">
      <c r="B58" s="33"/>
      <c r="C58" s="34" t="s">
        <v>18</v>
      </c>
      <c r="D58" s="35"/>
      <c r="E58" s="35"/>
      <c r="F58" s="33"/>
      <c r="G58" s="36" t="s">
        <v>19</v>
      </c>
      <c r="H58" s="37"/>
      <c r="I58" s="38"/>
      <c r="J58" s="39">
        <v>45038</v>
      </c>
      <c r="K58" s="39"/>
      <c r="L58" s="39"/>
      <c r="M58" s="39"/>
      <c r="N58" s="39"/>
      <c r="O58" s="40"/>
    </row>
    <row r="59" spans="2:15" ht="12.75">
      <c r="B59" s="41"/>
      <c r="C59" s="42" t="s">
        <v>20</v>
      </c>
      <c r="D59" s="35"/>
      <c r="E59" s="35"/>
      <c r="F59" s="33"/>
      <c r="G59" s="43" t="s">
        <v>21</v>
      </c>
      <c r="H59" s="44"/>
      <c r="I59" s="45"/>
      <c r="J59" s="46" t="s">
        <v>72</v>
      </c>
      <c r="K59" s="46"/>
      <c r="L59" s="46"/>
      <c r="M59" s="46"/>
      <c r="N59" s="46"/>
      <c r="O59" s="40"/>
    </row>
    <row r="60" spans="2:15" ht="12.75">
      <c r="B60" s="33"/>
      <c r="C60" s="47" t="s">
        <v>23</v>
      </c>
      <c r="D60" s="35"/>
      <c r="E60" s="48" t="s">
        <v>24</v>
      </c>
      <c r="F60" s="48"/>
      <c r="G60" s="33"/>
      <c r="H60" s="35"/>
      <c r="I60" s="35"/>
      <c r="J60" s="35"/>
      <c r="K60" s="35"/>
      <c r="L60" s="35"/>
      <c r="M60" s="35"/>
      <c r="N60" s="35"/>
      <c r="O60" s="40"/>
    </row>
    <row r="61" spans="2:15" ht="12.75">
      <c r="B61" s="49" t="s">
        <v>25</v>
      </c>
      <c r="C61" s="50" t="s">
        <v>9</v>
      </c>
      <c r="D61" s="50"/>
      <c r="E61" s="50"/>
      <c r="F61" s="49" t="s">
        <v>25</v>
      </c>
      <c r="G61" s="51" t="s">
        <v>12</v>
      </c>
      <c r="H61" s="51"/>
      <c r="I61" s="51"/>
      <c r="J61" s="51"/>
      <c r="K61" s="51"/>
      <c r="L61" s="51"/>
      <c r="M61" s="51"/>
      <c r="N61" s="51"/>
      <c r="O61" s="40"/>
    </row>
    <row r="62" spans="2:15" ht="12.75">
      <c r="B62" s="52" t="s">
        <v>26</v>
      </c>
      <c r="C62" s="53" t="s">
        <v>27</v>
      </c>
      <c r="D62" s="53"/>
      <c r="E62" s="53"/>
      <c r="F62" s="52" t="s">
        <v>28</v>
      </c>
      <c r="G62" s="54" t="s">
        <v>64</v>
      </c>
      <c r="H62" s="54"/>
      <c r="I62" s="54"/>
      <c r="J62" s="54"/>
      <c r="K62" s="54"/>
      <c r="L62" s="54"/>
      <c r="M62" s="54"/>
      <c r="N62" s="54"/>
      <c r="O62" s="40"/>
    </row>
    <row r="63" spans="2:15" ht="12.75">
      <c r="B63" s="52" t="s">
        <v>30</v>
      </c>
      <c r="C63" s="53" t="s">
        <v>35</v>
      </c>
      <c r="D63" s="53"/>
      <c r="E63" s="53"/>
      <c r="F63" s="52" t="s">
        <v>32</v>
      </c>
      <c r="G63" s="54" t="s">
        <v>73</v>
      </c>
      <c r="H63" s="54"/>
      <c r="I63" s="54"/>
      <c r="J63" s="54"/>
      <c r="K63" s="54"/>
      <c r="L63" s="54"/>
      <c r="M63" s="54"/>
      <c r="N63" s="54"/>
      <c r="O63" s="40"/>
    </row>
    <row r="64" spans="2:15" ht="12.75">
      <c r="B64" s="55" t="s">
        <v>34</v>
      </c>
      <c r="C64" s="56" t="s">
        <v>31</v>
      </c>
      <c r="D64" s="56"/>
      <c r="E64" s="56"/>
      <c r="F64" s="55" t="s">
        <v>36</v>
      </c>
      <c r="G64" s="57" t="s">
        <v>68</v>
      </c>
      <c r="H64" s="57"/>
      <c r="I64" s="57"/>
      <c r="J64" s="57"/>
      <c r="K64" s="57"/>
      <c r="L64" s="57"/>
      <c r="M64" s="57"/>
      <c r="N64" s="57"/>
      <c r="O64" s="40"/>
    </row>
    <row r="65" spans="2:15" ht="12.75">
      <c r="B65" s="58"/>
      <c r="C65" s="59"/>
      <c r="D65" s="59"/>
      <c r="E65" s="59"/>
      <c r="F65" s="58"/>
      <c r="G65" s="59"/>
      <c r="H65" s="59"/>
      <c r="I65" s="59"/>
      <c r="J65" s="59"/>
      <c r="K65" s="59"/>
      <c r="L65" s="59"/>
      <c r="M65" s="59"/>
      <c r="N65" s="59"/>
      <c r="O65" s="40"/>
    </row>
    <row r="66" spans="2:15" ht="12.75">
      <c r="B66" s="60" t="s">
        <v>38</v>
      </c>
      <c r="C66" s="61"/>
      <c r="D66" s="61"/>
      <c r="E66" s="61"/>
      <c r="F66" s="60" t="s">
        <v>39</v>
      </c>
      <c r="G66" s="62" t="s">
        <v>66</v>
      </c>
      <c r="H66" s="62"/>
      <c r="I66" s="62"/>
      <c r="J66" s="62"/>
      <c r="K66" s="62"/>
      <c r="L66" s="62"/>
      <c r="M66" s="62"/>
      <c r="N66" s="62"/>
      <c r="O66" s="40"/>
    </row>
    <row r="67" spans="2:15" ht="12.75">
      <c r="B67" s="58"/>
      <c r="C67" s="59"/>
      <c r="D67" s="59"/>
      <c r="E67" s="59"/>
      <c r="F67" s="58"/>
      <c r="G67" s="59"/>
      <c r="H67" s="59"/>
      <c r="I67" s="59"/>
      <c r="J67" s="59"/>
      <c r="K67" s="59"/>
      <c r="L67" s="59"/>
      <c r="M67" s="59"/>
      <c r="N67" s="59"/>
      <c r="O67" s="63"/>
    </row>
    <row r="68" spans="2:15" ht="12.75">
      <c r="B68" s="64" t="s">
        <v>40</v>
      </c>
      <c r="C68" s="65"/>
      <c r="D68" s="65"/>
      <c r="E68" s="66"/>
      <c r="F68" s="67" t="s">
        <v>40</v>
      </c>
      <c r="G68" s="65"/>
      <c r="H68" s="65"/>
      <c r="I68" s="65"/>
      <c r="J68" s="65"/>
      <c r="K68" s="65"/>
      <c r="L68" s="65"/>
      <c r="M68" s="65"/>
      <c r="N68" s="65"/>
      <c r="O68" s="40"/>
    </row>
    <row r="69" spans="2:15" ht="12.75">
      <c r="B69" s="68"/>
      <c r="C69" s="69"/>
      <c r="D69" s="69"/>
      <c r="E69" s="69"/>
      <c r="F69" s="68"/>
      <c r="G69" s="70"/>
      <c r="H69" s="70"/>
      <c r="I69" s="70"/>
      <c r="J69" s="70"/>
      <c r="K69" s="70"/>
      <c r="L69" s="70"/>
      <c r="M69" s="70"/>
      <c r="N69" s="70"/>
      <c r="O69" s="40"/>
    </row>
    <row r="70" spans="2:15" ht="12.75">
      <c r="B70" s="71"/>
      <c r="C70" s="56"/>
      <c r="D70" s="56"/>
      <c r="E70" s="56"/>
      <c r="F70" s="71"/>
      <c r="G70" s="57"/>
      <c r="H70" s="57"/>
      <c r="I70" s="57"/>
      <c r="J70" s="57"/>
      <c r="K70" s="57"/>
      <c r="L70" s="57"/>
      <c r="M70" s="57"/>
      <c r="N70" s="57"/>
      <c r="O70" s="40"/>
    </row>
    <row r="71" spans="2:15" ht="12.75">
      <c r="B71" s="47" t="s">
        <v>41</v>
      </c>
      <c r="C71" s="35"/>
      <c r="D71" s="35"/>
      <c r="E71" s="35"/>
      <c r="F71" s="47" t="s">
        <v>42</v>
      </c>
      <c r="G71" s="72"/>
      <c r="H71" s="72"/>
      <c r="I71" s="72"/>
      <c r="J71" s="35"/>
      <c r="K71" s="35"/>
      <c r="L71" s="35"/>
      <c r="M71" s="73"/>
      <c r="N71" s="33"/>
      <c r="O71" s="40"/>
    </row>
    <row r="72" spans="2:15" ht="12.75">
      <c r="B72" s="74" t="s">
        <v>43</v>
      </c>
      <c r="C72" s="35"/>
      <c r="D72" s="35"/>
      <c r="E72" s="35"/>
      <c r="F72" s="75" t="s">
        <v>44</v>
      </c>
      <c r="G72" s="75" t="s">
        <v>45</v>
      </c>
      <c r="H72" s="75" t="s">
        <v>46</v>
      </c>
      <c r="I72" s="75" t="s">
        <v>47</v>
      </c>
      <c r="J72" s="75" t="s">
        <v>48</v>
      </c>
      <c r="K72" s="76" t="s">
        <v>49</v>
      </c>
      <c r="L72" s="76"/>
      <c r="M72" s="77" t="s">
        <v>50</v>
      </c>
      <c r="N72" s="78" t="s">
        <v>39</v>
      </c>
      <c r="O72" s="40"/>
    </row>
    <row r="73" spans="2:15" ht="12.75">
      <c r="B73" s="79" t="s">
        <v>51</v>
      </c>
      <c r="C73" s="80" t="str">
        <f>IF(C62&gt;"",C62,"")</f>
        <v>Aleksi Räsänen</v>
      </c>
      <c r="D73" s="80" t="str">
        <f>IF(G62&gt;"",G62,"")</f>
        <v>Alex Naumi</v>
      </c>
      <c r="E73" s="80">
        <f>IF(E62&gt;"",E62&amp;" - "&amp;I62,"")</f>
      </c>
      <c r="F73" s="81">
        <v>-9</v>
      </c>
      <c r="G73" s="82">
        <v>-8</v>
      </c>
      <c r="H73" s="82">
        <v>-9</v>
      </c>
      <c r="I73" s="82"/>
      <c r="J73" s="83"/>
      <c r="K73" s="84">
        <f>IF(ISBLANK(F73),"",COUNTIF(F73:J73,"&gt;=0"))</f>
        <v>0</v>
      </c>
      <c r="L73" s="85">
        <f>IF(ISBLANK(F73),"",(IF(LEFT(F73,1)="-",1,0)+IF(LEFT(G73,1)="-",1,0)+IF(LEFT(H73,1)="-",1,0)+IF(LEFT(I73,1)="-",1,0)+IF(LEFT(J73,1)="-",1,0)))</f>
        <v>3</v>
      </c>
      <c r="M73" s="86">
        <f>IF(K73=3,1,"")</f>
      </c>
      <c r="N73" s="87">
        <f>IF(L73=3,1,"")</f>
        <v>1</v>
      </c>
      <c r="O73" s="40"/>
    </row>
    <row r="74" spans="2:15" ht="12.75">
      <c r="B74" s="88" t="s">
        <v>52</v>
      </c>
      <c r="C74" s="34" t="str">
        <f>IF(C64&gt;"",C64,"")</f>
        <v>Arttu Pihkala</v>
      </c>
      <c r="D74" s="80" t="str">
        <f>IF(G64&gt;"",G64,"")</f>
        <v>Sam Khosravi</v>
      </c>
      <c r="E74" s="89"/>
      <c r="F74" s="90">
        <v>9</v>
      </c>
      <c r="G74" s="91">
        <v>5</v>
      </c>
      <c r="H74" s="91">
        <v>-8</v>
      </c>
      <c r="I74" s="91">
        <v>-11</v>
      </c>
      <c r="J74" s="92">
        <v>9</v>
      </c>
      <c r="K74" s="84">
        <f>IF(ISBLANK(F74),"",COUNTIF(F74:J74,"&gt;=0"))</f>
        <v>3</v>
      </c>
      <c r="L74" s="85">
        <f>IF(ISBLANK(F74),"",(IF(LEFT(F74,1)="-",1,0)+IF(LEFT(G74,1)="-",1,0)+IF(LEFT(H74,1)="-",1,0)+IF(LEFT(I74,1)="-",1,0)+IF(LEFT(J74,1)="-",1,0)))</f>
        <v>2</v>
      </c>
      <c r="M74" s="86">
        <f>IF(K74=3,1,"")</f>
        <v>1</v>
      </c>
      <c r="N74" s="87">
        <f>IF(L74=3,1,"")</f>
      </c>
      <c r="O74" s="40"/>
    </row>
    <row r="75" spans="2:15" ht="12.75">
      <c r="B75" s="79" t="s">
        <v>53</v>
      </c>
      <c r="C75" s="80" t="str">
        <f>IF(C63&gt;"",C63,"")</f>
        <v>Toni Soine</v>
      </c>
      <c r="D75" s="80" t="str">
        <f>IF(G63&gt;"",G63,"")</f>
        <v>Georgios Gerakios</v>
      </c>
      <c r="E75" s="93"/>
      <c r="F75" s="90">
        <v>6</v>
      </c>
      <c r="G75" s="91">
        <v>9</v>
      </c>
      <c r="H75" s="91">
        <v>3</v>
      </c>
      <c r="I75" s="91"/>
      <c r="J75" s="92"/>
      <c r="K75" s="84">
        <f>IF(ISBLANK(F75),"",COUNTIF(F75:J75,"&gt;=0"))</f>
        <v>3</v>
      </c>
      <c r="L75" s="85">
        <f>IF(ISBLANK(F75),"",(IF(LEFT(F75,1)="-",1,0)+IF(LEFT(G75,1)="-",1,0)+IF(LEFT(H75,1)="-",1,0)+IF(LEFT(I75,1)="-",1,0)+IF(LEFT(J75,1)="-",1,0)))</f>
        <v>0</v>
      </c>
      <c r="M75" s="86">
        <f>IF(K75=3,1,"")</f>
        <v>1</v>
      </c>
      <c r="N75" s="87">
        <f>IF(L75=3,1,"")</f>
      </c>
      <c r="O75" s="40"/>
    </row>
    <row r="76" spans="2:15" ht="12.75">
      <c r="B76" s="88" t="s">
        <v>54</v>
      </c>
      <c r="C76" s="80" t="str">
        <f>IF(C62&gt;"",C62,"")</f>
        <v>Aleksi Räsänen</v>
      </c>
      <c r="D76" s="80" t="str">
        <f>IF(G64&gt;"",G64,"")</f>
        <v>Sam Khosravi</v>
      </c>
      <c r="E76" s="89"/>
      <c r="F76" s="90">
        <v>7</v>
      </c>
      <c r="G76" s="91">
        <v>-4</v>
      </c>
      <c r="H76" s="91">
        <v>5</v>
      </c>
      <c r="I76" s="91">
        <v>3</v>
      </c>
      <c r="J76" s="92"/>
      <c r="K76" s="84">
        <f>IF(ISBLANK(F76),"",COUNTIF(F76:J76,"&gt;=0"))</f>
        <v>3</v>
      </c>
      <c r="L76" s="85">
        <f>IF(ISBLANK(F76),"",(IF(LEFT(F76,1)="-",1,0)+IF(LEFT(G76,1)="-",1,0)+IF(LEFT(H76,1)="-",1,0)+IF(LEFT(I76,1)="-",1,0)+IF(LEFT(J76,1)="-",1,0)))</f>
        <v>1</v>
      </c>
      <c r="M76" s="86">
        <f>IF(K76=3,1,"")</f>
        <v>1</v>
      </c>
      <c r="N76" s="87">
        <f>IF(L76=3,1,"")</f>
      </c>
      <c r="O76" s="40"/>
    </row>
    <row r="77" spans="2:15" ht="12.75">
      <c r="B77" s="79" t="s">
        <v>55</v>
      </c>
      <c r="C77" s="80" t="str">
        <f>IF(C63&gt;"",C63,"")</f>
        <v>Toni Soine</v>
      </c>
      <c r="D77" s="80" t="str">
        <f>IF(G62&gt;"",G62,"")</f>
        <v>Alex Naumi</v>
      </c>
      <c r="E77" s="93"/>
      <c r="F77" s="90">
        <v>-9</v>
      </c>
      <c r="G77" s="91">
        <v>-8</v>
      </c>
      <c r="H77" s="91">
        <v>6</v>
      </c>
      <c r="I77" s="91">
        <v>-6</v>
      </c>
      <c r="J77" s="92"/>
      <c r="K77" s="84">
        <f>IF(ISBLANK(F77),"",COUNTIF(F77:J77,"&gt;=0"))</f>
        <v>1</v>
      </c>
      <c r="L77" s="85">
        <f>IF(ISBLANK(F77),"",(IF(LEFT(F77,1)="-",1,0)+IF(LEFT(G77,1)="-",1,0)+IF(LEFT(H77,1)="-",1,0)+IF(LEFT(I77,1)="-",1,0)+IF(LEFT(J77,1)="-",1,0)))</f>
        <v>3</v>
      </c>
      <c r="M77" s="86">
        <f>IF(K77=3,1,"")</f>
      </c>
      <c r="N77" s="87">
        <f>IF(L77=3,1,"")</f>
        <v>1</v>
      </c>
      <c r="O77" s="40"/>
    </row>
    <row r="78" spans="2:15" ht="12.75">
      <c r="B78" s="79" t="s">
        <v>56</v>
      </c>
      <c r="C78" s="80" t="str">
        <f>IF(C66="",C64,C66)</f>
        <v>Arttu Pihkala</v>
      </c>
      <c r="D78" s="80" t="str">
        <f>IF(G66="",G63,G66)</f>
        <v>Riku Autio</v>
      </c>
      <c r="E78" s="93"/>
      <c r="F78" s="90">
        <v>7</v>
      </c>
      <c r="G78" s="91">
        <v>8</v>
      </c>
      <c r="H78" s="91">
        <v>5</v>
      </c>
      <c r="I78" s="91"/>
      <c r="J78" s="92"/>
      <c r="K78" s="84">
        <f>IF(ISBLANK(F78),"",COUNTIF(F78:J78,"&gt;=0"))</f>
        <v>3</v>
      </c>
      <c r="L78" s="94">
        <f>IF(ISBLANK(F78),"",(IF(LEFT(F78,1)="-",1,0)+IF(LEFT(G78,1)="-",1,0)+IF(LEFT(H78,1)="-",1,0)+IF(LEFT(I78,1)="-",1,0)+IF(LEFT(J78,1)="-",1,0)))</f>
        <v>0</v>
      </c>
      <c r="M78" s="95">
        <f>IF(K78=3,1,"")</f>
        <v>1</v>
      </c>
      <c r="N78" s="96">
        <f>IF(L78=3,1,"")</f>
      </c>
      <c r="O78" s="40"/>
    </row>
    <row r="79" spans="2:15" ht="12.75">
      <c r="B79" s="79" t="s">
        <v>57</v>
      </c>
      <c r="C79" s="97">
        <f>IF(C70&gt;"",C70&amp;" / "&amp;C69,"")</f>
      </c>
      <c r="D79" s="97">
        <f>IF(G70&gt;"",G70&amp;" / "&amp;G69,"")</f>
      </c>
      <c r="E79" s="98"/>
      <c r="F79" s="99"/>
      <c r="G79" s="100"/>
      <c r="H79" s="100"/>
      <c r="I79" s="100"/>
      <c r="J79" s="101"/>
      <c r="K79" s="84">
        <f>IF(ISBLANK(F79),"",COUNTIF(F79:J79,"&gt;=0"))</f>
      </c>
      <c r="L79" s="94">
        <f>IF(ISBLANK(F79),"",(IF(LEFT(F79,1)="-",1,0)+IF(LEFT(G79,1)="-",1,0)+IF(LEFT(H79,1)="-",1,0)+IF(LEFT(I79,1)="-",1,0)+IF(LEFT(J79,1)="-",1,0)))</f>
      </c>
      <c r="M79" s="95">
        <f>IF(K79=3,1,"")</f>
      </c>
      <c r="N79" s="96">
        <f>IF(L79=3,1,"")</f>
      </c>
      <c r="O79" s="40"/>
    </row>
    <row r="80" spans="2:15" ht="12.75">
      <c r="B80" s="35"/>
      <c r="C80" s="35"/>
      <c r="D80" s="35"/>
      <c r="E80" s="35"/>
      <c r="F80" s="35"/>
      <c r="G80" s="35"/>
      <c r="H80" s="35"/>
      <c r="I80" s="102" t="s">
        <v>58</v>
      </c>
      <c r="J80" s="103"/>
      <c r="K80" s="104">
        <f>IF(ISBLANK(C62),"",SUM(K73:K78))</f>
        <v>13</v>
      </c>
      <c r="L80" s="105">
        <f>IF(ISBLANK(G62),"",SUM(L73:L78))</f>
        <v>9</v>
      </c>
      <c r="M80" s="106">
        <f>IF(ISBLANK(F73),"",SUM(M73:M79))</f>
        <v>4</v>
      </c>
      <c r="N80" s="107">
        <f>IF(ISBLANK(F73),"",SUM(N73:N79))</f>
        <v>2</v>
      </c>
      <c r="O80" s="40"/>
    </row>
    <row r="81" spans="2:15" ht="12.75">
      <c r="B81" s="108" t="s">
        <v>59</v>
      </c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40"/>
    </row>
    <row r="82" spans="2:15" ht="12.75">
      <c r="B82" s="109" t="s">
        <v>60</v>
      </c>
      <c r="C82" s="109"/>
      <c r="D82" s="109" t="s">
        <v>61</v>
      </c>
      <c r="E82" s="110"/>
      <c r="F82" s="109"/>
      <c r="G82" s="109" t="s">
        <v>62</v>
      </c>
      <c r="H82" s="110"/>
      <c r="I82" s="109"/>
      <c r="J82" s="111" t="s">
        <v>63</v>
      </c>
      <c r="K82" s="33"/>
      <c r="L82" s="35"/>
      <c r="M82" s="35"/>
      <c r="N82" s="35"/>
      <c r="O82" s="40"/>
    </row>
    <row r="83" spans="2:15" ht="12.75">
      <c r="B83" s="112"/>
      <c r="C83" s="112"/>
      <c r="D83" s="112"/>
      <c r="E83" s="112"/>
      <c r="F83" s="112"/>
      <c r="G83" s="112"/>
      <c r="H83" s="112"/>
      <c r="I83" s="112"/>
      <c r="J83" s="113"/>
      <c r="K83" s="113"/>
      <c r="L83" s="113"/>
      <c r="M83" s="113"/>
      <c r="N83" s="113"/>
      <c r="O83" s="40"/>
    </row>
    <row r="84" spans="2:15" ht="12.75">
      <c r="B84" s="114"/>
      <c r="C84" s="114"/>
      <c r="D84" s="114"/>
      <c r="E84" s="114"/>
      <c r="F84" s="114"/>
      <c r="G84" s="114"/>
      <c r="H84" s="114"/>
      <c r="I84" s="114"/>
      <c r="J84" s="115"/>
      <c r="K84" s="115"/>
      <c r="L84" s="115"/>
      <c r="M84" s="115"/>
      <c r="N84" s="115"/>
      <c r="O84" s="40"/>
    </row>
    <row r="86" spans="2:15" ht="12.75">
      <c r="B86" s="33"/>
      <c r="C86" s="34" t="s">
        <v>18</v>
      </c>
      <c r="D86" s="35"/>
      <c r="E86" s="35"/>
      <c r="F86" s="33"/>
      <c r="G86" s="36" t="s">
        <v>19</v>
      </c>
      <c r="H86" s="37"/>
      <c r="I86" s="38"/>
      <c r="J86" s="39">
        <v>45038</v>
      </c>
      <c r="K86" s="39"/>
      <c r="L86" s="39"/>
      <c r="M86" s="39"/>
      <c r="N86" s="39"/>
      <c r="O86" s="40"/>
    </row>
    <row r="87" spans="2:15" ht="12.75">
      <c r="B87" s="41"/>
      <c r="C87" s="42" t="s">
        <v>20</v>
      </c>
      <c r="D87" s="35"/>
      <c r="E87" s="35"/>
      <c r="F87" s="33"/>
      <c r="G87" s="43" t="s">
        <v>21</v>
      </c>
      <c r="H87" s="44"/>
      <c r="I87" s="45"/>
      <c r="J87" s="46" t="s">
        <v>74</v>
      </c>
      <c r="K87" s="46"/>
      <c r="L87" s="46"/>
      <c r="M87" s="46"/>
      <c r="N87" s="46"/>
      <c r="O87" s="40"/>
    </row>
    <row r="88" spans="2:15" ht="12.75">
      <c r="B88" s="33"/>
      <c r="C88" s="47" t="s">
        <v>23</v>
      </c>
      <c r="D88" s="35"/>
      <c r="E88" s="48" t="s">
        <v>24</v>
      </c>
      <c r="F88" s="48"/>
      <c r="G88" s="33"/>
      <c r="H88" s="35"/>
      <c r="I88" s="35"/>
      <c r="J88" s="35"/>
      <c r="K88" s="35"/>
      <c r="L88" s="35"/>
      <c r="M88" s="35"/>
      <c r="N88" s="35"/>
      <c r="O88" s="40"/>
    </row>
    <row r="89" spans="2:15" ht="12.75">
      <c r="B89" s="49" t="s">
        <v>25</v>
      </c>
      <c r="C89" s="50" t="s">
        <v>14</v>
      </c>
      <c r="D89" s="50"/>
      <c r="E89" s="50"/>
      <c r="F89" s="49" t="s">
        <v>25</v>
      </c>
      <c r="G89" s="51" t="s">
        <v>10</v>
      </c>
      <c r="H89" s="51"/>
      <c r="I89" s="51"/>
      <c r="J89" s="51"/>
      <c r="K89" s="51"/>
      <c r="L89" s="51"/>
      <c r="M89" s="51"/>
      <c r="N89" s="51"/>
      <c r="O89" s="40"/>
    </row>
    <row r="90" spans="2:15" ht="12.75">
      <c r="B90" s="52" t="s">
        <v>26</v>
      </c>
      <c r="C90" s="53" t="s">
        <v>69</v>
      </c>
      <c r="D90" s="53"/>
      <c r="E90" s="53"/>
      <c r="F90" s="52" t="s">
        <v>28</v>
      </c>
      <c r="G90" s="54" t="s">
        <v>29</v>
      </c>
      <c r="H90" s="54"/>
      <c r="I90" s="54"/>
      <c r="J90" s="54"/>
      <c r="K90" s="54"/>
      <c r="L90" s="54"/>
      <c r="M90" s="54"/>
      <c r="N90" s="54"/>
      <c r="O90" s="40"/>
    </row>
    <row r="91" spans="2:15" ht="12.75">
      <c r="B91" s="52" t="s">
        <v>30</v>
      </c>
      <c r="C91" s="53" t="s">
        <v>65</v>
      </c>
      <c r="D91" s="53"/>
      <c r="E91" s="53"/>
      <c r="F91" s="52" t="s">
        <v>32</v>
      </c>
      <c r="G91" s="54" t="s">
        <v>75</v>
      </c>
      <c r="H91" s="54"/>
      <c r="I91" s="54"/>
      <c r="J91" s="54"/>
      <c r="K91" s="54"/>
      <c r="L91" s="54"/>
      <c r="M91" s="54"/>
      <c r="N91" s="54"/>
      <c r="O91" s="40"/>
    </row>
    <row r="92" spans="2:15" ht="12.75">
      <c r="B92" s="55" t="s">
        <v>34</v>
      </c>
      <c r="C92" s="56" t="s">
        <v>67</v>
      </c>
      <c r="D92" s="56"/>
      <c r="E92" s="56"/>
      <c r="F92" s="55" t="s">
        <v>36</v>
      </c>
      <c r="G92" s="57" t="s">
        <v>33</v>
      </c>
      <c r="H92" s="57"/>
      <c r="I92" s="57"/>
      <c r="J92" s="57"/>
      <c r="K92" s="57"/>
      <c r="L92" s="57"/>
      <c r="M92" s="57"/>
      <c r="N92" s="57"/>
      <c r="O92" s="40"/>
    </row>
    <row r="93" spans="2:15" ht="12.75">
      <c r="B93" s="58"/>
      <c r="C93" s="59"/>
      <c r="D93" s="59"/>
      <c r="E93" s="59"/>
      <c r="F93" s="58"/>
      <c r="G93" s="59"/>
      <c r="H93" s="59"/>
      <c r="I93" s="59"/>
      <c r="J93" s="59"/>
      <c r="K93" s="59"/>
      <c r="L93" s="59"/>
      <c r="M93" s="59"/>
      <c r="N93" s="59"/>
      <c r="O93" s="40"/>
    </row>
    <row r="94" spans="2:15" ht="12.75">
      <c r="B94" s="60" t="s">
        <v>38</v>
      </c>
      <c r="C94" s="61"/>
      <c r="D94" s="61"/>
      <c r="E94" s="61"/>
      <c r="F94" s="60" t="s">
        <v>39</v>
      </c>
      <c r="G94" s="62"/>
      <c r="H94" s="62"/>
      <c r="I94" s="62"/>
      <c r="J94" s="62"/>
      <c r="K94" s="62"/>
      <c r="L94" s="62"/>
      <c r="M94" s="62"/>
      <c r="N94" s="62"/>
      <c r="O94" s="40"/>
    </row>
    <row r="95" spans="2:15" ht="12.75">
      <c r="B95" s="58"/>
      <c r="C95" s="59"/>
      <c r="D95" s="59"/>
      <c r="E95" s="59"/>
      <c r="F95" s="58"/>
      <c r="G95" s="59"/>
      <c r="H95" s="59"/>
      <c r="I95" s="59"/>
      <c r="J95" s="59"/>
      <c r="K95" s="59"/>
      <c r="L95" s="59"/>
      <c r="M95" s="59"/>
      <c r="N95" s="59"/>
      <c r="O95" s="63"/>
    </row>
    <row r="96" spans="2:15" ht="12.75">
      <c r="B96" s="64" t="s">
        <v>40</v>
      </c>
      <c r="C96" s="65"/>
      <c r="D96" s="65"/>
      <c r="E96" s="66"/>
      <c r="F96" s="67" t="s">
        <v>40</v>
      </c>
      <c r="G96" s="65"/>
      <c r="H96" s="65"/>
      <c r="I96" s="65"/>
      <c r="J96" s="65"/>
      <c r="K96" s="65"/>
      <c r="L96" s="65"/>
      <c r="M96" s="65"/>
      <c r="N96" s="65"/>
      <c r="O96" s="40"/>
    </row>
    <row r="97" spans="2:15" ht="12.75">
      <c r="B97" s="68"/>
      <c r="C97" s="69"/>
      <c r="D97" s="69"/>
      <c r="E97" s="69"/>
      <c r="F97" s="68"/>
      <c r="G97" s="70"/>
      <c r="H97" s="70"/>
      <c r="I97" s="70"/>
      <c r="J97" s="70"/>
      <c r="K97" s="70"/>
      <c r="L97" s="70"/>
      <c r="M97" s="70"/>
      <c r="N97" s="70"/>
      <c r="O97" s="40"/>
    </row>
    <row r="98" spans="2:15" ht="12.75">
      <c r="B98" s="71"/>
      <c r="C98" s="56"/>
      <c r="D98" s="56"/>
      <c r="E98" s="56"/>
      <c r="F98" s="71"/>
      <c r="G98" s="57"/>
      <c r="H98" s="57"/>
      <c r="I98" s="57"/>
      <c r="J98" s="57"/>
      <c r="K98" s="57"/>
      <c r="L98" s="57"/>
      <c r="M98" s="57"/>
      <c r="N98" s="57"/>
      <c r="O98" s="40"/>
    </row>
    <row r="99" spans="2:15" ht="12.75">
      <c r="B99" s="47" t="s">
        <v>41</v>
      </c>
      <c r="C99" s="35"/>
      <c r="D99" s="35"/>
      <c r="E99" s="35"/>
      <c r="F99" s="47" t="s">
        <v>42</v>
      </c>
      <c r="G99" s="72"/>
      <c r="H99" s="72"/>
      <c r="I99" s="72"/>
      <c r="J99" s="35"/>
      <c r="K99" s="35"/>
      <c r="L99" s="35"/>
      <c r="M99" s="73"/>
      <c r="N99" s="33"/>
      <c r="O99" s="40"/>
    </row>
    <row r="100" spans="2:15" ht="12.75">
      <c r="B100" s="74" t="s">
        <v>43</v>
      </c>
      <c r="C100" s="35"/>
      <c r="D100" s="35"/>
      <c r="E100" s="35"/>
      <c r="F100" s="75" t="s">
        <v>44</v>
      </c>
      <c r="G100" s="75" t="s">
        <v>45</v>
      </c>
      <c r="H100" s="75" t="s">
        <v>46</v>
      </c>
      <c r="I100" s="75" t="s">
        <v>47</v>
      </c>
      <c r="J100" s="75" t="s">
        <v>48</v>
      </c>
      <c r="K100" s="76" t="s">
        <v>49</v>
      </c>
      <c r="L100" s="76"/>
      <c r="M100" s="77" t="s">
        <v>50</v>
      </c>
      <c r="N100" s="78" t="s">
        <v>39</v>
      </c>
      <c r="O100" s="40"/>
    </row>
    <row r="101" spans="2:15" ht="12.75">
      <c r="B101" s="79" t="s">
        <v>51</v>
      </c>
      <c r="C101" s="80" t="str">
        <f>IF(C90&gt;"",C90,"")</f>
        <v>Vladimir Brill</v>
      </c>
      <c r="D101" s="80" t="str">
        <f>IF(G90&gt;"",G90,"")</f>
        <v>Joni Aaltonen</v>
      </c>
      <c r="E101" s="80">
        <f>IF(E90&gt;"",E90&amp;" - "&amp;I90,"")</f>
      </c>
      <c r="F101" s="81">
        <v>-3</v>
      </c>
      <c r="G101" s="82">
        <v>4</v>
      </c>
      <c r="H101" s="82">
        <v>7</v>
      </c>
      <c r="I101" s="82">
        <v>6</v>
      </c>
      <c r="J101" s="83"/>
      <c r="K101" s="84">
        <f>IF(ISBLANK(F101),"",COUNTIF(F101:J101,"&gt;=0"))</f>
        <v>3</v>
      </c>
      <c r="L101" s="85">
        <f>IF(ISBLANK(F101),"",(IF(LEFT(F101,1)="-",1,0)+IF(LEFT(G101,1)="-",1,0)+IF(LEFT(H101,1)="-",1,0)+IF(LEFT(I101,1)="-",1,0)+IF(LEFT(J101,1)="-",1,0)))</f>
        <v>1</v>
      </c>
      <c r="M101" s="86">
        <f>IF(K101=3,1,"")</f>
        <v>1</v>
      </c>
      <c r="N101" s="87">
        <f>IF(L101=3,1,"")</f>
      </c>
      <c r="O101" s="40"/>
    </row>
    <row r="102" spans="2:15" ht="12.75">
      <c r="B102" s="88" t="s">
        <v>52</v>
      </c>
      <c r="C102" s="34" t="str">
        <f>IF(C92&gt;"",C92,"")</f>
        <v>Tuomas Perkkiö</v>
      </c>
      <c r="D102" s="80" t="str">
        <f>IF(G92&gt;"",G92,"")</f>
        <v>Mart Luuk</v>
      </c>
      <c r="E102" s="89"/>
      <c r="F102" s="90">
        <v>-9</v>
      </c>
      <c r="G102" s="91">
        <v>-7</v>
      </c>
      <c r="H102" s="91">
        <v>-5</v>
      </c>
      <c r="I102" s="91"/>
      <c r="J102" s="92"/>
      <c r="K102" s="84">
        <f>IF(ISBLANK(F102),"",COUNTIF(F102:J102,"&gt;=0"))</f>
        <v>0</v>
      </c>
      <c r="L102" s="85">
        <f>IF(ISBLANK(F102),"",(IF(LEFT(F102,1)="-",1,0)+IF(LEFT(G102,1)="-",1,0)+IF(LEFT(H102,1)="-",1,0)+IF(LEFT(I102,1)="-",1,0)+IF(LEFT(J102,1)="-",1,0)))</f>
        <v>3</v>
      </c>
      <c r="M102" s="86">
        <f>IF(K102=3,1,"")</f>
      </c>
      <c r="N102" s="87">
        <f>IF(L102=3,1,"")</f>
        <v>1</v>
      </c>
      <c r="O102" s="40"/>
    </row>
    <row r="103" spans="2:15" ht="12.75">
      <c r="B103" s="79" t="s">
        <v>53</v>
      </c>
      <c r="C103" s="80" t="str">
        <f>IF(C91&gt;"",C91,"")</f>
        <v>Matias Ojala</v>
      </c>
      <c r="D103" s="80" t="str">
        <f>IF(G91&gt;"",G91,"")</f>
        <v>Lee Lester</v>
      </c>
      <c r="E103" s="93"/>
      <c r="F103" s="90">
        <v>6</v>
      </c>
      <c r="G103" s="91">
        <v>2</v>
      </c>
      <c r="H103" s="91">
        <v>9</v>
      </c>
      <c r="I103" s="91"/>
      <c r="J103" s="92"/>
      <c r="K103" s="84">
        <f>IF(ISBLANK(F103),"",COUNTIF(F103:J103,"&gt;=0"))</f>
        <v>3</v>
      </c>
      <c r="L103" s="85">
        <f>IF(ISBLANK(F103),"",(IF(LEFT(F103,1)="-",1,0)+IF(LEFT(G103,1)="-",1,0)+IF(LEFT(H103,1)="-",1,0)+IF(LEFT(I103,1)="-",1,0)+IF(LEFT(J103,1)="-",1,0)))</f>
        <v>0</v>
      </c>
      <c r="M103" s="86">
        <f>IF(K103=3,1,"")</f>
        <v>1</v>
      </c>
      <c r="N103" s="87">
        <f>IF(L103=3,1,"")</f>
      </c>
      <c r="O103" s="40"/>
    </row>
    <row r="104" spans="2:15" ht="12.75">
      <c r="B104" s="88" t="s">
        <v>54</v>
      </c>
      <c r="C104" s="80" t="str">
        <f>IF(C90&gt;"",C90,"")</f>
        <v>Vladimir Brill</v>
      </c>
      <c r="D104" s="80" t="str">
        <f>IF(G92&gt;"",G92,"")</f>
        <v>Mart Luuk</v>
      </c>
      <c r="E104" s="89"/>
      <c r="F104" s="90">
        <v>3</v>
      </c>
      <c r="G104" s="91">
        <v>7</v>
      </c>
      <c r="H104" s="91">
        <v>7</v>
      </c>
      <c r="I104" s="91"/>
      <c r="J104" s="92"/>
      <c r="K104" s="84">
        <f>IF(ISBLANK(F104),"",COUNTIF(F104:J104,"&gt;=0"))</f>
        <v>3</v>
      </c>
      <c r="L104" s="85">
        <f>IF(ISBLANK(F104),"",(IF(LEFT(F104,1)="-",1,0)+IF(LEFT(G104,1)="-",1,0)+IF(LEFT(H104,1)="-",1,0)+IF(LEFT(I104,1)="-",1,0)+IF(LEFT(J104,1)="-",1,0)))</f>
        <v>0</v>
      </c>
      <c r="M104" s="86">
        <f>IF(K104=3,1,"")</f>
        <v>1</v>
      </c>
      <c r="N104" s="87">
        <f>IF(L104=3,1,"")</f>
      </c>
      <c r="O104" s="40"/>
    </row>
    <row r="105" spans="2:15" ht="12.75">
      <c r="B105" s="79" t="s">
        <v>55</v>
      </c>
      <c r="C105" s="80" t="str">
        <f>IF(C91&gt;"",C91,"")</f>
        <v>Matias Ojala</v>
      </c>
      <c r="D105" s="80" t="str">
        <f>IF(G90&gt;"",G90,"")</f>
        <v>Joni Aaltonen</v>
      </c>
      <c r="E105" s="93"/>
      <c r="F105" s="90">
        <v>13</v>
      </c>
      <c r="G105" s="91">
        <v>9</v>
      </c>
      <c r="H105" s="91">
        <v>9</v>
      </c>
      <c r="I105" s="91"/>
      <c r="J105" s="92"/>
      <c r="K105" s="84">
        <f>IF(ISBLANK(F105),"",COUNTIF(F105:J105,"&gt;=0"))</f>
        <v>3</v>
      </c>
      <c r="L105" s="85">
        <f>IF(ISBLANK(F105),"",(IF(LEFT(F105,1)="-",1,0)+IF(LEFT(G105,1)="-",1,0)+IF(LEFT(H105,1)="-",1,0)+IF(LEFT(I105,1)="-",1,0)+IF(LEFT(J105,1)="-",1,0)))</f>
        <v>0</v>
      </c>
      <c r="M105" s="86">
        <f>IF(K105=3,1,"")</f>
        <v>1</v>
      </c>
      <c r="N105" s="87">
        <f>IF(L105=3,1,"")</f>
      </c>
      <c r="O105" s="40"/>
    </row>
    <row r="106" spans="2:15" ht="12.75">
      <c r="B106" s="79" t="s">
        <v>56</v>
      </c>
      <c r="C106" s="80" t="str">
        <f>IF(C94="",C92,C94)</f>
        <v>Tuomas Perkkiö</v>
      </c>
      <c r="D106" s="80" t="str">
        <f>IF(G94="",G91,G94)</f>
        <v>Lee Lester</v>
      </c>
      <c r="E106" s="93"/>
      <c r="F106" s="90"/>
      <c r="G106" s="91"/>
      <c r="H106" s="91"/>
      <c r="I106" s="91"/>
      <c r="J106" s="92"/>
      <c r="K106" s="84">
        <f>IF(ISBLANK(F106),"",COUNTIF(F106:J106,"&gt;=0"))</f>
      </c>
      <c r="L106" s="94">
        <f>IF(ISBLANK(F106),"",(IF(LEFT(F106,1)="-",1,0)+IF(LEFT(G106,1)="-",1,0)+IF(LEFT(H106,1)="-",1,0)+IF(LEFT(I106,1)="-",1,0)+IF(LEFT(J106,1)="-",1,0)))</f>
      </c>
      <c r="M106" s="95">
        <f>IF(K106=3,1,"")</f>
      </c>
      <c r="N106" s="96">
        <f>IF(L106=3,1,"")</f>
      </c>
      <c r="O106" s="40"/>
    </row>
    <row r="107" spans="2:15" ht="12.75">
      <c r="B107" s="79" t="s">
        <v>57</v>
      </c>
      <c r="C107" s="97">
        <f>IF(C98&gt;"",C98&amp;" / "&amp;C97,"")</f>
      </c>
      <c r="D107" s="97">
        <f>IF(G98&gt;"",G98&amp;" / "&amp;G97,"")</f>
      </c>
      <c r="E107" s="98"/>
      <c r="F107" s="99"/>
      <c r="G107" s="100"/>
      <c r="H107" s="100"/>
      <c r="I107" s="100"/>
      <c r="J107" s="101"/>
      <c r="K107" s="84">
        <f>IF(ISBLANK(F107),"",COUNTIF(F107:J107,"&gt;=0"))</f>
      </c>
      <c r="L107" s="94">
        <f>IF(ISBLANK(F107),"",(IF(LEFT(F107,1)="-",1,0)+IF(LEFT(G107,1)="-",1,0)+IF(LEFT(H107,1)="-",1,0)+IF(LEFT(I107,1)="-",1,0)+IF(LEFT(J107,1)="-",1,0)))</f>
      </c>
      <c r="M107" s="95">
        <f>IF(K107=3,1,"")</f>
      </c>
      <c r="N107" s="96">
        <f>IF(L107=3,1,"")</f>
      </c>
      <c r="O107" s="40"/>
    </row>
    <row r="108" spans="2:15" ht="12.75">
      <c r="B108" s="35"/>
      <c r="C108" s="35"/>
      <c r="D108" s="35"/>
      <c r="E108" s="35"/>
      <c r="F108" s="35"/>
      <c r="G108" s="35"/>
      <c r="H108" s="35"/>
      <c r="I108" s="102" t="s">
        <v>58</v>
      </c>
      <c r="J108" s="103"/>
      <c r="K108" s="104">
        <f>IF(ISBLANK(C90),"",SUM(K101:K106))</f>
        <v>12</v>
      </c>
      <c r="L108" s="105">
        <f>IF(ISBLANK(G90),"",SUM(L101:L106))</f>
        <v>4</v>
      </c>
      <c r="M108" s="106">
        <f>IF(ISBLANK(F101),"",SUM(M101:M107))</f>
        <v>4</v>
      </c>
      <c r="N108" s="107">
        <f>IF(ISBLANK(F101),"",SUM(N101:N107))</f>
        <v>1</v>
      </c>
      <c r="O108" s="40"/>
    </row>
    <row r="109" spans="2:15" ht="12.75">
      <c r="B109" s="108" t="s">
        <v>59</v>
      </c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40"/>
    </row>
    <row r="110" spans="2:15" ht="12.75">
      <c r="B110" s="109" t="s">
        <v>60</v>
      </c>
      <c r="C110" s="109"/>
      <c r="D110" s="109" t="s">
        <v>61</v>
      </c>
      <c r="E110" s="110"/>
      <c r="F110" s="109"/>
      <c r="G110" s="109" t="s">
        <v>62</v>
      </c>
      <c r="H110" s="110"/>
      <c r="I110" s="109"/>
      <c r="J110" s="111" t="s">
        <v>63</v>
      </c>
      <c r="K110" s="33"/>
      <c r="L110" s="35"/>
      <c r="M110" s="35"/>
      <c r="N110" s="35"/>
      <c r="O110" s="40"/>
    </row>
    <row r="111" spans="2:15" ht="12.75">
      <c r="B111" s="112"/>
      <c r="C111" s="112"/>
      <c r="D111" s="112"/>
      <c r="E111" s="112"/>
      <c r="F111" s="112"/>
      <c r="G111" s="112"/>
      <c r="H111" s="112"/>
      <c r="I111" s="112"/>
      <c r="J111" s="113" t="s">
        <v>14</v>
      </c>
      <c r="K111" s="113"/>
      <c r="L111" s="113"/>
      <c r="M111" s="113"/>
      <c r="N111" s="113"/>
      <c r="O111" s="40"/>
    </row>
    <row r="112" spans="2:15" ht="12.75">
      <c r="B112" s="114"/>
      <c r="C112" s="114"/>
      <c r="D112" s="114"/>
      <c r="E112" s="114"/>
      <c r="F112" s="114"/>
      <c r="G112" s="114"/>
      <c r="H112" s="114"/>
      <c r="I112" s="114"/>
      <c r="J112" s="115"/>
      <c r="K112" s="115"/>
      <c r="L112" s="115"/>
      <c r="M112" s="115"/>
      <c r="N112" s="115"/>
      <c r="O112" s="40"/>
    </row>
  </sheetData>
  <sheetProtection selectLockedCells="1" selectUnlockedCells="1"/>
  <mergeCells count="72">
    <mergeCell ref="J2:N2"/>
    <mergeCell ref="J3:N3"/>
    <mergeCell ref="C5:E5"/>
    <mergeCell ref="G5:N5"/>
    <mergeCell ref="C6:E6"/>
    <mergeCell ref="G6:N6"/>
    <mergeCell ref="C7:E7"/>
    <mergeCell ref="G7:N7"/>
    <mergeCell ref="C8:E8"/>
    <mergeCell ref="G8:N8"/>
    <mergeCell ref="C10:E10"/>
    <mergeCell ref="G10:N10"/>
    <mergeCell ref="C13:E13"/>
    <mergeCell ref="G13:N13"/>
    <mergeCell ref="C14:E14"/>
    <mergeCell ref="G14:N14"/>
    <mergeCell ref="K16:L16"/>
    <mergeCell ref="J27:N27"/>
    <mergeCell ref="J30:N30"/>
    <mergeCell ref="J31:N31"/>
    <mergeCell ref="C33:E33"/>
    <mergeCell ref="G33:N33"/>
    <mergeCell ref="C34:E34"/>
    <mergeCell ref="G34:N34"/>
    <mergeCell ref="C35:E35"/>
    <mergeCell ref="G35:N35"/>
    <mergeCell ref="C36:E36"/>
    <mergeCell ref="G36:N36"/>
    <mergeCell ref="C38:E38"/>
    <mergeCell ref="G38:N38"/>
    <mergeCell ref="C41:E41"/>
    <mergeCell ref="G41:N41"/>
    <mergeCell ref="C42:E42"/>
    <mergeCell ref="G42:N42"/>
    <mergeCell ref="K44:L44"/>
    <mergeCell ref="J55:N55"/>
    <mergeCell ref="J58:N58"/>
    <mergeCell ref="J59:N59"/>
    <mergeCell ref="C61:E61"/>
    <mergeCell ref="G61:N61"/>
    <mergeCell ref="C62:E62"/>
    <mergeCell ref="G62:N62"/>
    <mergeCell ref="C63:E63"/>
    <mergeCell ref="G63:N63"/>
    <mergeCell ref="C64:E64"/>
    <mergeCell ref="G64:N64"/>
    <mergeCell ref="C66:E66"/>
    <mergeCell ref="G66:N66"/>
    <mergeCell ref="C69:E69"/>
    <mergeCell ref="G69:N69"/>
    <mergeCell ref="C70:E70"/>
    <mergeCell ref="G70:N70"/>
    <mergeCell ref="K72:L72"/>
    <mergeCell ref="J83:N83"/>
    <mergeCell ref="J86:N86"/>
    <mergeCell ref="J87:N87"/>
    <mergeCell ref="C89:E89"/>
    <mergeCell ref="G89:N89"/>
    <mergeCell ref="C90:E90"/>
    <mergeCell ref="G90:N90"/>
    <mergeCell ref="C91:E91"/>
    <mergeCell ref="G91:N91"/>
    <mergeCell ref="C92:E92"/>
    <mergeCell ref="G92:N92"/>
    <mergeCell ref="C94:E94"/>
    <mergeCell ref="G94:N94"/>
    <mergeCell ref="C97:E97"/>
    <mergeCell ref="G97:N97"/>
    <mergeCell ref="C98:E98"/>
    <mergeCell ref="G98:N98"/>
    <mergeCell ref="K100:L100"/>
    <mergeCell ref="J111:N11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K P</cp:lastModifiedBy>
  <cp:lastPrinted>2014-02-21T17:42:22Z</cp:lastPrinted>
  <dcterms:created xsi:type="dcterms:W3CDTF">2003-08-27T16:40:13Z</dcterms:created>
  <dcterms:modified xsi:type="dcterms:W3CDTF">2023-04-22T15:33:56Z</dcterms:modified>
  <cp:category/>
  <cp:version/>
  <cp:contentType/>
  <cp:contentStatus/>
  <cp:revision>66</cp:revision>
</cp:coreProperties>
</file>