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820" activeTab="0"/>
  </bookViews>
  <sheets>
    <sheet name="Sarjaottelu" sheetId="1" r:id="rId1"/>
    <sheet name="Ohjeet" sheetId="2" r:id="rId2"/>
  </sheets>
  <definedNames>
    <definedName name="_xlnm.Print_Area" localSheetId="0">'Sarjaottelu'!$A$1:$R$25</definedName>
  </definedNames>
  <calcPr fullCalcOnLoad="1"/>
</workbook>
</file>

<file path=xl/sharedStrings.xml><?xml version="1.0" encoding="utf-8"?>
<sst xmlns="http://schemas.openxmlformats.org/spreadsheetml/2006/main" count="254" uniqueCount="74">
  <si>
    <t>A</t>
  </si>
  <si>
    <t>X</t>
  </si>
  <si>
    <t>B</t>
  </si>
  <si>
    <t>Y</t>
  </si>
  <si>
    <t>Kotijoukkue</t>
  </si>
  <si>
    <t>Vierasjoukkue</t>
  </si>
  <si>
    <t>Tuomari</t>
  </si>
  <si>
    <t>A-X</t>
  </si>
  <si>
    <t>B-Y</t>
  </si>
  <si>
    <t xml:space="preserve">1. </t>
  </si>
  <si>
    <t>2.</t>
  </si>
  <si>
    <t xml:space="preserve">3. </t>
  </si>
  <si>
    <t xml:space="preserve">4. </t>
  </si>
  <si>
    <t xml:space="preserve">5. </t>
  </si>
  <si>
    <t>V</t>
  </si>
  <si>
    <t>PÄIVÄMÄÄRÄ</t>
  </si>
  <si>
    <t>C</t>
  </si>
  <si>
    <t>Z</t>
  </si>
  <si>
    <t>Erät</t>
  </si>
  <si>
    <t>K</t>
  </si>
  <si>
    <t>Ottelut</t>
  </si>
  <si>
    <t>Vain erän jäännöspisteet (-0:n eteen tekstimuotoilupilkku)</t>
  </si>
  <si>
    <t>C-Z</t>
  </si>
  <si>
    <t>Nelinp</t>
  </si>
  <si>
    <t>Allekirjoitukset</t>
  </si>
  <si>
    <t>Voittaja</t>
  </si>
  <si>
    <t>Tulos</t>
  </si>
  <si>
    <t>Makrot</t>
  </si>
  <si>
    <t>Ctrl-d tyhjentää keltaiset alueet</t>
  </si>
  <si>
    <t>Suomen Pöytätennisliitto ry - SPTL</t>
  </si>
  <si>
    <t>Pistesumma</t>
  </si>
  <si>
    <t>Ero</t>
  </si>
  <si>
    <t>Pisteiden laskennan apualue</t>
  </si>
  <si>
    <t>Ctrl-q liimaa tekstin ilman muotoilua (vaikka kopioitavassa alueessa olisi reunaviivoja, värejä jne…)</t>
  </si>
  <si>
    <t>Koneesi tietoturva-asetukset saattavat estää makrojen käytön (salli makrot)</t>
  </si>
  <si>
    <t>Täytä  keltaisiin soluihin joukkueiden nimet ja alle pelaajien nimet kokonaan kirjoitettuna, muista päiväys ja sarjalohko.</t>
  </si>
  <si>
    <t>Koti</t>
  </si>
  <si>
    <t>Vieras</t>
  </si>
  <si>
    <t>D</t>
  </si>
  <si>
    <t>E</t>
  </si>
  <si>
    <t>Täytä joukkueen nimi ja pelaajanimet kokonaan</t>
  </si>
  <si>
    <t>wo</t>
  </si>
  <si>
    <t>rtd</t>
  </si>
  <si>
    <t>dqf</t>
  </si>
  <si>
    <t>A-Z</t>
  </si>
  <si>
    <t>B-X</t>
  </si>
  <si>
    <t>C-Y</t>
  </si>
  <si>
    <t xml:space="preserve">Pisteistä syötetään vain  erän "jäännöspisteet", taulukko laskee itse. </t>
  </si>
  <si>
    <t>Pisteet vastaavasti 0,0,0 tai '-0,'-0,'-0 ( yläpilkku ' =tekstiksi muotoilumerkki).  Rtd tilanteessa keskeytyneen erän tilanne ja loput erät nolliksi)</t>
  </si>
  <si>
    <t xml:space="preserve">Sarakkakeisiin wo,rtd ja dqf merkitään 1 (kotij voittaa) tai -1 (vierasj voittaa). </t>
  </si>
  <si>
    <t>Täytä tulokset SPTL-sarjajärjestelmään nettiin, tallentamiseen tarvitaan syöttöoikeudet.</t>
  </si>
  <si>
    <t>Q</t>
  </si>
  <si>
    <t>Pöytäkirja syötettävä edelleen SPTL:n nettisivujen sarjatulosjärjestelmään</t>
  </si>
  <si>
    <r>
      <t>Mestaruussarja tai 1-divisioona (</t>
    </r>
    <r>
      <rPr>
        <b/>
        <sz val="8"/>
        <rFont val="Arial"/>
        <family val="2"/>
      </rPr>
      <t>vers 2015</t>
    </r>
    <r>
      <rPr>
        <b/>
        <sz val="11"/>
        <rFont val="Arial"/>
        <family val="2"/>
      </rPr>
      <t>)</t>
    </r>
  </si>
  <si>
    <t>Lohko SM tai 1</t>
  </si>
  <si>
    <t>SM/1-div-sarjaottelu2015_pk.xls  3.9.2015 / Asko Kilpi</t>
  </si>
  <si>
    <t>Nelinpelaajat (kirjoita nimet)</t>
  </si>
  <si>
    <t>SM Lopputurnaus</t>
  </si>
  <si>
    <t>Wega</t>
  </si>
  <si>
    <t>TIP-70</t>
  </si>
  <si>
    <t>Tobias Bergman</t>
  </si>
  <si>
    <t>Miikka O'Connor</t>
  </si>
  <si>
    <t>Aki Kontala</t>
  </si>
  <si>
    <t>Mika Räsänen</t>
  </si>
  <si>
    <t>Samuli Soine</t>
  </si>
  <si>
    <t>Esa Miettinen</t>
  </si>
  <si>
    <t>PT Espoo</t>
  </si>
  <si>
    <t>Toni Soine</t>
  </si>
  <si>
    <t>Pauli Hietikko</t>
  </si>
  <si>
    <t>Jani Jormanainen</t>
  </si>
  <si>
    <t>Mika Tuomola</t>
  </si>
  <si>
    <t>Otto Tennilä</t>
  </si>
  <si>
    <t>Pasi Valasti</t>
  </si>
  <si>
    <t>PT 75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</si>
</sst>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d\.mm\.yyyy"/>
  </numFmts>
  <fonts count="50">
    <font>
      <sz val="12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color indexed="10"/>
      <name val="Arial"/>
      <family val="0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>
        <color indexed="8"/>
      </left>
      <right>
        <color indexed="63"/>
      </right>
      <top style="thin">
        <color indexed="8"/>
      </top>
      <bottom style="thin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dashed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dashed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1" fillId="0" borderId="0">
      <alignment/>
      <protection/>
    </xf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 horizontal="left" vertical="center" indent="2"/>
      <protection locked="0"/>
    </xf>
    <xf numFmtId="172" fontId="3" fillId="33" borderId="13" xfId="0" applyNumberFormat="1" applyFont="1" applyFill="1" applyBorder="1" applyAlignment="1" applyProtection="1">
      <alignment horizontal="center"/>
      <protection locked="0"/>
    </xf>
    <xf numFmtId="172" fontId="3" fillId="33" borderId="17" xfId="0" applyNumberFormat="1" applyFont="1" applyFill="1" applyBorder="1" applyAlignment="1" applyProtection="1">
      <alignment horizontal="center"/>
      <protection locked="0"/>
    </xf>
    <xf numFmtId="172" fontId="3" fillId="33" borderId="13" xfId="0" applyNumberFormat="1" applyFont="1" applyFill="1" applyBorder="1" applyAlignment="1" applyProtection="1">
      <alignment horizontal="center" vertical="center"/>
      <protection locked="0"/>
    </xf>
    <xf numFmtId="172" fontId="3" fillId="33" borderId="17" xfId="0" applyNumberFormat="1" applyFont="1" applyFill="1" applyBorder="1" applyAlignment="1" applyProtection="1">
      <alignment horizontal="center" vertical="center"/>
      <protection locked="0"/>
    </xf>
    <xf numFmtId="172" fontId="3" fillId="33" borderId="18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3" fillId="33" borderId="13" xfId="0" applyNumberFormat="1" applyFont="1" applyFill="1" applyBorder="1" applyAlignment="1" applyProtection="1" quotePrefix="1">
      <alignment horizontal="center"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9" fillId="0" borderId="27" xfId="0" applyFont="1" applyFill="1" applyBorder="1" applyAlignment="1" applyProtection="1">
      <alignment horizontal="center"/>
      <protection/>
    </xf>
    <xf numFmtId="0" fontId="9" fillId="0" borderId="28" xfId="0" applyFont="1" applyFill="1" applyBorder="1" applyAlignment="1" applyProtection="1">
      <alignment horizontal="center"/>
      <protection/>
    </xf>
    <xf numFmtId="0" fontId="0" fillId="0" borderId="29" xfId="0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3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3" fillId="0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32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3" fillId="0" borderId="29" xfId="0" applyNumberFormat="1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2" fontId="5" fillId="0" borderId="33" xfId="0" applyNumberFormat="1" applyFont="1" applyFill="1" applyBorder="1" applyAlignment="1">
      <alignment horizontal="left"/>
    </xf>
    <xf numFmtId="0" fontId="3" fillId="0" borderId="34" xfId="0" applyNumberFormat="1" applyFont="1" applyBorder="1" applyAlignment="1" applyProtection="1">
      <alignment/>
      <protection/>
    </xf>
    <xf numFmtId="172" fontId="3" fillId="33" borderId="35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11" fillId="0" borderId="33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3" fillId="0" borderId="37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2" fontId="5" fillId="0" borderId="33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6" fillId="0" borderId="29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2" fontId="11" fillId="0" borderId="26" xfId="0" applyNumberFormat="1" applyFont="1" applyFill="1" applyBorder="1" applyAlignment="1">
      <alignment horizontal="center"/>
    </xf>
    <xf numFmtId="2" fontId="11" fillId="0" borderId="38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3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6" fillId="0" borderId="33" xfId="0" applyFont="1" applyBorder="1" applyAlignment="1">
      <alignment/>
    </xf>
    <xf numFmtId="0" fontId="6" fillId="33" borderId="33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/>
    </xf>
    <xf numFmtId="0" fontId="0" fillId="35" borderId="0" xfId="0" applyFill="1" applyAlignment="1">
      <alignment/>
    </xf>
    <xf numFmtId="0" fontId="3" fillId="0" borderId="40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9" fillId="0" borderId="42" xfId="0" applyFont="1" applyFill="1" applyBorder="1" applyAlignment="1" applyProtection="1">
      <alignment horizontal="center"/>
      <protection/>
    </xf>
    <xf numFmtId="0" fontId="9" fillId="0" borderId="43" xfId="0" applyFont="1" applyFill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36" borderId="44" xfId="0" applyFont="1" applyFill="1" applyBorder="1" applyAlignment="1" applyProtection="1">
      <alignment/>
      <protection/>
    </xf>
    <xf numFmtId="0" fontId="6" fillId="0" borderId="45" xfId="0" applyFont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3" fillId="35" borderId="0" xfId="0" applyFont="1" applyFill="1" applyAlignment="1">
      <alignment/>
    </xf>
    <xf numFmtId="0" fontId="10" fillId="0" borderId="46" xfId="0" applyFont="1" applyFill="1" applyBorder="1" applyAlignment="1" applyProtection="1">
      <alignment/>
      <protection/>
    </xf>
    <xf numFmtId="0" fontId="2" fillId="0" borderId="47" xfId="0" applyFont="1" applyFill="1" applyBorder="1" applyAlignment="1" applyProtection="1">
      <alignment/>
      <protection/>
    </xf>
    <xf numFmtId="0" fontId="0" fillId="0" borderId="48" xfId="0" applyBorder="1" applyAlignment="1">
      <alignment/>
    </xf>
    <xf numFmtId="0" fontId="10" fillId="0" borderId="49" xfId="0" applyFont="1" applyFill="1" applyBorder="1" applyAlignment="1" applyProtection="1">
      <alignment/>
      <protection/>
    </xf>
    <xf numFmtId="0" fontId="2" fillId="0" borderId="50" xfId="0" applyFont="1" applyFill="1" applyBorder="1" applyAlignment="1" applyProtection="1">
      <alignment/>
      <protection/>
    </xf>
    <xf numFmtId="0" fontId="0" fillId="0" borderId="51" xfId="0" applyBorder="1" applyAlignment="1">
      <alignment/>
    </xf>
    <xf numFmtId="2" fontId="6" fillId="0" borderId="52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indent="2"/>
      <protection locked="0"/>
    </xf>
    <xf numFmtId="0" fontId="3" fillId="0" borderId="53" xfId="0" applyFont="1" applyFill="1" applyBorder="1" applyAlignment="1" applyProtection="1">
      <alignment horizontal="center"/>
      <protection/>
    </xf>
    <xf numFmtId="0" fontId="2" fillId="0" borderId="54" xfId="0" applyFont="1" applyFill="1" applyBorder="1" applyAlignment="1" applyProtection="1">
      <alignment horizontal="center"/>
      <protection/>
    </xf>
    <xf numFmtId="0" fontId="2" fillId="0" borderId="55" xfId="0" applyFont="1" applyFill="1" applyBorder="1" applyAlignment="1" applyProtection="1">
      <alignment horizontal="center"/>
      <protection/>
    </xf>
    <xf numFmtId="0" fontId="3" fillId="33" borderId="32" xfId="0" applyFont="1" applyFill="1" applyBorder="1" applyAlignment="1" applyProtection="1">
      <alignment horizontal="left" indent="1"/>
      <protection locked="0"/>
    </xf>
    <xf numFmtId="0" fontId="0" fillId="33" borderId="19" xfId="0" applyFill="1" applyBorder="1" applyAlignment="1" applyProtection="1">
      <alignment horizontal="left" indent="1"/>
      <protection locked="0"/>
    </xf>
    <xf numFmtId="0" fontId="9" fillId="33" borderId="54" xfId="0" applyFont="1" applyFill="1" applyBorder="1" applyAlignment="1" applyProtection="1">
      <alignment horizontal="left" vertical="center" indent="2"/>
      <protection locked="0"/>
    </xf>
    <xf numFmtId="0" fontId="3" fillId="0" borderId="56" xfId="0" applyFont="1" applyBorder="1" applyAlignment="1" applyProtection="1">
      <alignment horizontal="left" vertical="center" indent="2"/>
      <protection locked="0"/>
    </xf>
    <xf numFmtId="0" fontId="3" fillId="0" borderId="57" xfId="0" applyFont="1" applyBorder="1" applyAlignment="1" applyProtection="1">
      <alignment horizontal="left" vertical="center" indent="2"/>
      <protection locked="0"/>
    </xf>
    <xf numFmtId="49" fontId="3" fillId="33" borderId="32" xfId="0" applyNumberFormat="1" applyFont="1" applyFill="1" applyBorder="1" applyAlignment="1" applyProtection="1">
      <alignment horizontal="left" indent="1"/>
      <protection locked="0"/>
    </xf>
    <xf numFmtId="0" fontId="3" fillId="0" borderId="29" xfId="0" applyFont="1" applyBorder="1" applyAlignment="1" applyProtection="1">
      <alignment horizontal="left" indent="1"/>
      <protection locked="0"/>
    </xf>
    <xf numFmtId="0" fontId="3" fillId="0" borderId="27" xfId="0" applyFont="1" applyBorder="1" applyAlignment="1" applyProtection="1">
      <alignment horizontal="left" indent="1"/>
      <protection locked="0"/>
    </xf>
    <xf numFmtId="0" fontId="3" fillId="33" borderId="57" xfId="0" applyFont="1" applyFill="1" applyBorder="1" applyAlignment="1" applyProtection="1">
      <alignment horizontal="left" vertical="center" indent="2"/>
      <protection locked="0"/>
    </xf>
    <xf numFmtId="0" fontId="3" fillId="33" borderId="58" xfId="0" applyFont="1" applyFill="1" applyBorder="1" applyAlignment="1" applyProtection="1">
      <alignment horizontal="left" indent="1"/>
      <protection locked="0"/>
    </xf>
    <xf numFmtId="0" fontId="0" fillId="33" borderId="59" xfId="0" applyFill="1" applyBorder="1" applyAlignment="1" applyProtection="1">
      <alignment horizontal="left" indent="1"/>
      <protection locked="0"/>
    </xf>
    <xf numFmtId="0" fontId="10" fillId="0" borderId="32" xfId="0" applyFont="1" applyBorder="1" applyAlignment="1" applyProtection="1">
      <alignment horizontal="center"/>
      <protection/>
    </xf>
    <xf numFmtId="0" fontId="0" fillId="0" borderId="19" xfId="0" applyBorder="1" applyAlignment="1">
      <alignment horizontal="center"/>
    </xf>
    <xf numFmtId="0" fontId="3" fillId="0" borderId="60" xfId="0" applyFont="1" applyBorder="1" applyAlignment="1" applyProtection="1">
      <alignment horizontal="left" indent="1"/>
      <protection locked="0"/>
    </xf>
    <xf numFmtId="0" fontId="3" fillId="0" borderId="61" xfId="0" applyFont="1" applyBorder="1" applyAlignment="1" applyProtection="1">
      <alignment horizontal="left" indent="1"/>
      <protection locked="0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62" xfId="0" applyFont="1" applyFill="1" applyBorder="1" applyAlignment="1" applyProtection="1">
      <alignment horizontal="left" vertical="center" indent="2"/>
      <protection/>
    </xf>
    <xf numFmtId="0" fontId="0" fillId="0" borderId="62" xfId="0" applyFont="1" applyFill="1" applyBorder="1" applyAlignment="1">
      <alignment horizontal="left" vertical="center" indent="2"/>
    </xf>
    <xf numFmtId="0" fontId="0" fillId="0" borderId="63" xfId="0" applyFont="1" applyFill="1" applyBorder="1" applyAlignment="1">
      <alignment horizontal="left" vertical="center" indent="2"/>
    </xf>
    <xf numFmtId="14" fontId="12" fillId="33" borderId="47" xfId="0" applyNumberFormat="1" applyFont="1" applyFill="1" applyBorder="1" applyAlignment="1" applyProtection="1">
      <alignment horizontal="left"/>
      <protection locked="0"/>
    </xf>
    <xf numFmtId="0" fontId="12" fillId="33" borderId="47" xfId="0" applyFont="1" applyFill="1" applyBorder="1" applyAlignment="1" applyProtection="1">
      <alignment horizontal="left"/>
      <protection locked="0"/>
    </xf>
    <xf numFmtId="0" fontId="12" fillId="33" borderId="64" xfId="0" applyFont="1" applyFill="1" applyBorder="1" applyAlignment="1" applyProtection="1">
      <alignment horizontal="left"/>
      <protection locked="0"/>
    </xf>
    <xf numFmtId="0" fontId="12" fillId="33" borderId="50" xfId="0" applyFont="1" applyFill="1" applyBorder="1" applyAlignment="1" applyProtection="1">
      <alignment/>
      <protection locked="0"/>
    </xf>
    <xf numFmtId="0" fontId="12" fillId="33" borderId="65" xfId="0" applyFont="1" applyFill="1" applyBorder="1" applyAlignment="1" applyProtection="1">
      <alignment/>
      <protection locked="0"/>
    </xf>
    <xf numFmtId="49" fontId="3" fillId="33" borderId="29" xfId="0" applyNumberFormat="1" applyFont="1" applyFill="1" applyBorder="1" applyAlignment="1" applyProtection="1">
      <alignment horizontal="left" indent="1"/>
      <protection locked="0"/>
    </xf>
    <xf numFmtId="49" fontId="3" fillId="33" borderId="27" xfId="0" applyNumberFormat="1" applyFont="1" applyFill="1" applyBorder="1" applyAlignment="1" applyProtection="1">
      <alignment horizontal="left" indent="1"/>
      <protection locked="0"/>
    </xf>
    <xf numFmtId="0" fontId="10" fillId="0" borderId="19" xfId="0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äärittämätön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AM116"/>
  <sheetViews>
    <sheetView tabSelected="1" zoomScalePageLayoutView="0" workbookViewId="0" topLeftCell="A64">
      <selection activeCell="F82" sqref="F82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5.5546875" style="0" customWidth="1"/>
    <col min="4" max="4" width="14.10546875" style="0" customWidth="1"/>
    <col min="5" max="5" width="3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4" width="2.99609375" style="0" customWidth="1"/>
    <col min="15" max="15" width="0.88671875" style="0" customWidth="1"/>
    <col min="16" max="18" width="2.5546875" style="0" customWidth="1"/>
    <col min="19" max="21" width="2.99609375" style="0" customWidth="1"/>
    <col min="22" max="22" width="2.21484375" style="0" customWidth="1"/>
    <col min="23" max="23" width="22.77734375" style="0" customWidth="1"/>
    <col min="24" max="33" width="2.3359375" style="0" hidden="1" customWidth="1"/>
  </cols>
  <sheetData>
    <row r="1" spans="1:15" ht="7.5" customHeight="1" thickBot="1">
      <c r="A1" s="32"/>
      <c r="B1" s="31"/>
      <c r="C1" s="25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30"/>
    </row>
    <row r="2" spans="1:21" ht="15.75">
      <c r="A2" s="8"/>
      <c r="B2" s="2"/>
      <c r="C2" s="56" t="s">
        <v>29</v>
      </c>
      <c r="D2" s="1"/>
      <c r="E2" s="1"/>
      <c r="F2" s="2"/>
      <c r="G2" s="94" t="s">
        <v>15</v>
      </c>
      <c r="H2" s="95"/>
      <c r="I2" s="96"/>
      <c r="J2" s="125">
        <v>42476</v>
      </c>
      <c r="K2" s="126"/>
      <c r="L2" s="126"/>
      <c r="M2" s="126"/>
      <c r="N2" s="127"/>
      <c r="O2" s="9"/>
      <c r="U2" s="54"/>
    </row>
    <row r="3" spans="1:21" ht="17.25" customHeight="1" thickBot="1">
      <c r="A3" s="8"/>
      <c r="B3" s="5"/>
      <c r="C3" s="78" t="s">
        <v>53</v>
      </c>
      <c r="D3" s="1"/>
      <c r="E3" s="1"/>
      <c r="F3" s="2"/>
      <c r="G3" s="97" t="s">
        <v>54</v>
      </c>
      <c r="H3" s="98"/>
      <c r="I3" s="99"/>
      <c r="J3" s="128" t="s">
        <v>57</v>
      </c>
      <c r="K3" s="128"/>
      <c r="L3" s="128"/>
      <c r="M3" s="128"/>
      <c r="N3" s="129"/>
      <c r="O3" s="9"/>
      <c r="U3" s="72"/>
    </row>
    <row r="4" spans="1:39" ht="12" customHeight="1" thickBot="1">
      <c r="A4" s="8"/>
      <c r="B4" s="2"/>
      <c r="C4" s="50" t="s">
        <v>40</v>
      </c>
      <c r="D4" s="1"/>
      <c r="E4" s="1"/>
      <c r="F4" s="1"/>
      <c r="G4" s="50" t="s">
        <v>40</v>
      </c>
      <c r="H4" s="1"/>
      <c r="I4" s="1"/>
      <c r="J4" s="1"/>
      <c r="K4" s="1"/>
      <c r="L4" s="1"/>
      <c r="M4" s="1"/>
      <c r="N4" s="1"/>
      <c r="O4" s="9"/>
      <c r="Q4" s="44"/>
      <c r="R4" s="44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</row>
    <row r="5" spans="1:21" ht="16.5" thickBot="1">
      <c r="A5" s="8"/>
      <c r="B5" s="100" t="s">
        <v>36</v>
      </c>
      <c r="C5" s="107" t="s">
        <v>58</v>
      </c>
      <c r="D5" s="113"/>
      <c r="E5" s="101"/>
      <c r="F5" s="100" t="s">
        <v>37</v>
      </c>
      <c r="G5" s="107" t="s">
        <v>59</v>
      </c>
      <c r="H5" s="108"/>
      <c r="I5" s="108"/>
      <c r="J5" s="108"/>
      <c r="K5" s="108"/>
      <c r="L5" s="108"/>
      <c r="M5" s="108"/>
      <c r="N5" s="109"/>
      <c r="O5" s="9"/>
      <c r="Q5" s="44"/>
      <c r="R5" s="44"/>
      <c r="U5" s="59"/>
    </row>
    <row r="6" spans="1:18" ht="15">
      <c r="A6" s="28"/>
      <c r="B6" s="66" t="s">
        <v>0</v>
      </c>
      <c r="C6" s="114" t="s">
        <v>60</v>
      </c>
      <c r="D6" s="115"/>
      <c r="E6" s="23"/>
      <c r="F6" s="68" t="s">
        <v>1</v>
      </c>
      <c r="G6" s="114" t="s">
        <v>63</v>
      </c>
      <c r="H6" s="118"/>
      <c r="I6" s="118"/>
      <c r="J6" s="118"/>
      <c r="K6" s="118"/>
      <c r="L6" s="118"/>
      <c r="M6" s="118"/>
      <c r="N6" s="119"/>
      <c r="O6" s="28"/>
      <c r="Q6" s="44"/>
      <c r="R6" s="44"/>
    </row>
    <row r="7" spans="1:18" ht="15">
      <c r="A7" s="28"/>
      <c r="B7" s="67" t="s">
        <v>2</v>
      </c>
      <c r="C7" s="105" t="s">
        <v>61</v>
      </c>
      <c r="D7" s="106"/>
      <c r="E7" s="23"/>
      <c r="F7" s="69" t="s">
        <v>3</v>
      </c>
      <c r="G7" s="110" t="s">
        <v>64</v>
      </c>
      <c r="H7" s="111"/>
      <c r="I7" s="111"/>
      <c r="J7" s="111"/>
      <c r="K7" s="111"/>
      <c r="L7" s="111"/>
      <c r="M7" s="111"/>
      <c r="N7" s="112"/>
      <c r="O7" s="28"/>
      <c r="Q7" s="44"/>
      <c r="R7" s="44"/>
    </row>
    <row r="8" spans="1:24" ht="15">
      <c r="A8" s="8"/>
      <c r="B8" s="67" t="s">
        <v>16</v>
      </c>
      <c r="C8" s="105" t="s">
        <v>62</v>
      </c>
      <c r="D8" s="106"/>
      <c r="E8" s="23"/>
      <c r="F8" s="69" t="s">
        <v>17</v>
      </c>
      <c r="G8" s="110" t="s">
        <v>65</v>
      </c>
      <c r="H8" s="111"/>
      <c r="I8" s="111"/>
      <c r="J8" s="111"/>
      <c r="K8" s="111"/>
      <c r="L8" s="111"/>
      <c r="M8" s="111"/>
      <c r="N8" s="112"/>
      <c r="O8" s="9"/>
      <c r="Q8" s="44"/>
      <c r="R8" s="44"/>
      <c r="U8" s="73"/>
      <c r="X8" s="71" t="s">
        <v>34</v>
      </c>
    </row>
    <row r="9" spans="1:21" ht="12" customHeight="1">
      <c r="A9" s="8"/>
      <c r="B9" s="47" t="s">
        <v>56</v>
      </c>
      <c r="C9" s="55"/>
      <c r="D9" s="39"/>
      <c r="E9" s="6"/>
      <c r="F9" s="47" t="s">
        <v>56</v>
      </c>
      <c r="G9" s="55"/>
      <c r="H9" s="40"/>
      <c r="I9" s="40"/>
      <c r="J9" s="40"/>
      <c r="K9" s="40"/>
      <c r="L9" s="40"/>
      <c r="M9" s="40"/>
      <c r="N9" s="40"/>
      <c r="O9" s="9"/>
      <c r="Q9" s="44"/>
      <c r="R9" s="44"/>
      <c r="U9" s="72"/>
    </row>
    <row r="10" spans="1:27" ht="15">
      <c r="A10" s="28"/>
      <c r="B10" s="41" t="s">
        <v>38</v>
      </c>
      <c r="C10" s="105" t="s">
        <v>61</v>
      </c>
      <c r="D10" s="106"/>
      <c r="E10" s="23"/>
      <c r="F10" s="42" t="s">
        <v>14</v>
      </c>
      <c r="G10" s="110" t="s">
        <v>63</v>
      </c>
      <c r="H10" s="111"/>
      <c r="I10" s="111"/>
      <c r="J10" s="111"/>
      <c r="K10" s="111"/>
      <c r="L10" s="111"/>
      <c r="M10" s="111"/>
      <c r="N10" s="112"/>
      <c r="O10" s="28"/>
      <c r="Q10" s="44"/>
      <c r="R10" s="44"/>
      <c r="X10" s="79"/>
      <c r="Y10" s="79"/>
      <c r="Z10" s="79"/>
      <c r="AA10" s="79"/>
    </row>
    <row r="11" spans="1:21" ht="15">
      <c r="A11" s="28"/>
      <c r="B11" s="37" t="s">
        <v>39</v>
      </c>
      <c r="C11" s="105" t="s">
        <v>62</v>
      </c>
      <c r="D11" s="106"/>
      <c r="E11" s="23"/>
      <c r="F11" s="38" t="s">
        <v>51</v>
      </c>
      <c r="G11" s="110" t="s">
        <v>64</v>
      </c>
      <c r="H11" s="130"/>
      <c r="I11" s="130"/>
      <c r="J11" s="130"/>
      <c r="K11" s="130"/>
      <c r="L11" s="130"/>
      <c r="M11" s="130"/>
      <c r="N11" s="131"/>
      <c r="O11" s="28"/>
      <c r="Q11" s="44"/>
      <c r="R11" s="44"/>
      <c r="U11" s="72"/>
    </row>
    <row r="12" spans="1:18" ht="14.25" customHeight="1">
      <c r="A12" s="8"/>
      <c r="B12" s="1"/>
      <c r="C12" s="1"/>
      <c r="D12" s="1"/>
      <c r="E12" s="1"/>
      <c r="F12" s="50" t="s">
        <v>21</v>
      </c>
      <c r="G12" s="4"/>
      <c r="H12" s="4"/>
      <c r="I12" s="4"/>
      <c r="J12" s="1"/>
      <c r="K12" s="1"/>
      <c r="L12" s="1"/>
      <c r="M12" s="3"/>
      <c r="N12" s="2"/>
      <c r="O12" s="9"/>
      <c r="Q12" s="44"/>
      <c r="R12" s="44"/>
    </row>
    <row r="13" spans="1:34" ht="15.75" customHeight="1" thickBot="1">
      <c r="A13" s="8"/>
      <c r="B13" s="24" t="s">
        <v>20</v>
      </c>
      <c r="C13" s="1"/>
      <c r="D13" s="1"/>
      <c r="E13" s="1"/>
      <c r="F13" s="70" t="s">
        <v>9</v>
      </c>
      <c r="G13" s="70" t="s">
        <v>10</v>
      </c>
      <c r="H13" s="70" t="s">
        <v>11</v>
      </c>
      <c r="I13" s="70" t="s">
        <v>12</v>
      </c>
      <c r="J13" s="70" t="s">
        <v>13</v>
      </c>
      <c r="K13" s="116" t="s">
        <v>18</v>
      </c>
      <c r="L13" s="132"/>
      <c r="M13" s="10" t="s">
        <v>19</v>
      </c>
      <c r="N13" s="11" t="s">
        <v>14</v>
      </c>
      <c r="O13" s="28"/>
      <c r="P13" s="76" t="s">
        <v>41</v>
      </c>
      <c r="Q13" s="76" t="s">
        <v>42</v>
      </c>
      <c r="R13" s="76" t="s">
        <v>43</v>
      </c>
      <c r="S13" s="60" t="s">
        <v>30</v>
      </c>
      <c r="T13" s="61"/>
      <c r="U13" s="62" t="s">
        <v>31</v>
      </c>
      <c r="W13" s="86"/>
      <c r="X13" s="87" t="s">
        <v>32</v>
      </c>
      <c r="Y13" s="87"/>
      <c r="Z13" s="87"/>
      <c r="AA13" s="87"/>
      <c r="AB13" s="87"/>
      <c r="AC13" s="87"/>
      <c r="AD13" s="86"/>
      <c r="AE13" s="86"/>
      <c r="AF13" s="86"/>
      <c r="AG13" s="86"/>
      <c r="AH13" s="85"/>
    </row>
    <row r="14" spans="1:34" ht="15" customHeight="1" thickBot="1">
      <c r="A14" s="28"/>
      <c r="B14" s="51" t="s">
        <v>7</v>
      </c>
      <c r="C14" s="45" t="str">
        <f>IF(C6&gt;"",C6,"")</f>
        <v>Tobias Bergman</v>
      </c>
      <c r="D14" s="45" t="str">
        <f>IF(G6&gt;"",G6,"")</f>
        <v>Mika Räsänen</v>
      </c>
      <c r="E14" s="45">
        <f>IF(E6&gt;"",E6&amp;" - "&amp;I6,"")</f>
      </c>
      <c r="F14" s="14">
        <v>-15</v>
      </c>
      <c r="G14" s="14">
        <v>-6</v>
      </c>
      <c r="H14" s="22">
        <v>-8</v>
      </c>
      <c r="I14" s="14"/>
      <c r="J14" s="14"/>
      <c r="K14" s="26">
        <f aca="true" t="shared" si="0" ref="K14:K20">IF(ISBLANK(F14),"",COUNTIF(F14:J14,"&gt;=0"))</f>
        <v>0</v>
      </c>
      <c r="L14" s="27">
        <f aca="true" t="shared" si="1" ref="L14:L20">IF(ISBLANK(F14),"",(IF(LEFT(F14,1)="-",1,0)+IF(LEFT(G14,1)="-",1,0)+IF(LEFT(H14,1)="-",1,0)+IF(LEFT(I14,1)="-",1,0)+IF(LEFT(J14,1)="-",1,0)))</f>
        <v>3</v>
      </c>
      <c r="M14" s="35">
        <f aca="true" t="shared" si="2" ref="M14:N17">IF(K14=3,1,"")</f>
      </c>
      <c r="N14" s="34">
        <f t="shared" si="2"/>
        <v>1</v>
      </c>
      <c r="O14" s="28"/>
      <c r="P14" s="77"/>
      <c r="Q14" s="77"/>
      <c r="R14" s="77"/>
      <c r="S14" s="63">
        <f aca="true" t="shared" si="3" ref="S14:T17">+X14+Z14+AB14+AD14+AF14</f>
        <v>29</v>
      </c>
      <c r="T14" s="63">
        <f t="shared" si="3"/>
        <v>39</v>
      </c>
      <c r="U14" s="64">
        <f aca="true" t="shared" si="4" ref="U14:U20">+S14-T14</f>
        <v>-10</v>
      </c>
      <c r="W14" s="86"/>
      <c r="X14" s="88">
        <f aca="true" t="shared" si="5" ref="X14:X20">IF(F14="",0,IF(LEFT(F14,1)="-",ABS(F14),(IF(F14&gt;9,F14+2,11))))</f>
        <v>15</v>
      </c>
      <c r="Y14" s="89">
        <f aca="true" t="shared" si="6" ref="Y14:Y20">IF(F14="",0,IF(LEFT(F14,1)="-",(IF(ABS(F14)&gt;9,(ABS(F14)+2),11)),F14))</f>
        <v>17</v>
      </c>
      <c r="Z14" s="88">
        <f aca="true" t="shared" si="7" ref="Z14:Z20">IF(G14="",0,IF(LEFT(G14,1)="-",ABS(G14),(IF(G14&gt;9,G14+2,11))))</f>
        <v>6</v>
      </c>
      <c r="AA14" s="89">
        <f aca="true" t="shared" si="8" ref="AA14:AA20">IF(G14="",0,IF(LEFT(G14,1)="-",(IF(ABS(G14)&gt;9,(ABS(G14)+2),11)),G14))</f>
        <v>11</v>
      </c>
      <c r="AB14" s="88">
        <f aca="true" t="shared" si="9" ref="AB14:AB20">IF(H14="",0,IF(LEFT(H14,1)="-",ABS(H14),(IF(H14&gt;9,H14+2,11))))</f>
        <v>8</v>
      </c>
      <c r="AC14" s="89">
        <f aca="true" t="shared" si="10" ref="AC14:AC20">IF(H14="",0,IF(LEFT(H14,1)="-",(IF(ABS(H14)&gt;9,(ABS(H14)+2),11)),H14))</f>
        <v>11</v>
      </c>
      <c r="AD14" s="88">
        <f aca="true" t="shared" si="11" ref="AD14:AD20">IF(I14="",0,IF(LEFT(I14,1)="-",ABS(I14),(IF(I14&gt;9,I14+2,11))))</f>
        <v>0</v>
      </c>
      <c r="AE14" s="89">
        <f aca="true" t="shared" si="12" ref="AE14:AE20">IF(I14="",0,IF(LEFT(I14,1)="-",(IF(ABS(I14)&gt;9,(ABS(I14)+2),11)),I14))</f>
        <v>0</v>
      </c>
      <c r="AF14" s="88">
        <f aca="true" t="shared" si="13" ref="AF14:AF20">IF(J14="",0,IF(LEFT(J14,1)="-",ABS(J14),(IF(J14&gt;9,J14+2,11))))</f>
        <v>0</v>
      </c>
      <c r="AG14" s="89">
        <f aca="true" t="shared" si="14" ref="AG14:AG20">IF(J14="",0,IF(LEFT(J14,1)="-",(IF(ABS(J14)&gt;9,(ABS(J14)+2),11)),J14))</f>
        <v>0</v>
      </c>
      <c r="AH14" s="85"/>
    </row>
    <row r="15" spans="1:34" ht="15" customHeight="1" thickBot="1">
      <c r="A15" s="28"/>
      <c r="B15" s="52" t="s">
        <v>22</v>
      </c>
      <c r="C15" s="71" t="str">
        <f>IF(C8&gt;"",C8,"")</f>
        <v>Aki Kontala</v>
      </c>
      <c r="D15" s="45" t="str">
        <f>IF(G8&gt;"",G8,"")</f>
        <v>Esa Miettinen</v>
      </c>
      <c r="E15" s="48"/>
      <c r="F15" s="14">
        <v>4</v>
      </c>
      <c r="G15" s="49">
        <v>7</v>
      </c>
      <c r="H15" s="15">
        <v>3</v>
      </c>
      <c r="I15" s="15"/>
      <c r="J15" s="15"/>
      <c r="K15" s="26">
        <f t="shared" si="0"/>
        <v>3</v>
      </c>
      <c r="L15" s="27">
        <f t="shared" si="1"/>
        <v>0</v>
      </c>
      <c r="M15" s="35">
        <f t="shared" si="2"/>
        <v>1</v>
      </c>
      <c r="N15" s="34">
        <f t="shared" si="2"/>
      </c>
      <c r="O15" s="28"/>
      <c r="P15" s="77"/>
      <c r="Q15" s="77"/>
      <c r="R15" s="77"/>
      <c r="S15" s="63">
        <f t="shared" si="3"/>
        <v>33</v>
      </c>
      <c r="T15" s="63">
        <f t="shared" si="3"/>
        <v>14</v>
      </c>
      <c r="U15" s="64">
        <f t="shared" si="4"/>
        <v>19</v>
      </c>
      <c r="W15" s="86"/>
      <c r="X15" s="88">
        <f t="shared" si="5"/>
        <v>11</v>
      </c>
      <c r="Y15" s="89">
        <f t="shared" si="6"/>
        <v>4</v>
      </c>
      <c r="Z15" s="88">
        <f t="shared" si="7"/>
        <v>11</v>
      </c>
      <c r="AA15" s="89">
        <f t="shared" si="8"/>
        <v>7</v>
      </c>
      <c r="AB15" s="88">
        <f t="shared" si="9"/>
        <v>11</v>
      </c>
      <c r="AC15" s="89">
        <f t="shared" si="10"/>
        <v>3</v>
      </c>
      <c r="AD15" s="88">
        <f t="shared" si="11"/>
        <v>0</v>
      </c>
      <c r="AE15" s="89">
        <f t="shared" si="12"/>
        <v>0</v>
      </c>
      <c r="AF15" s="88">
        <f t="shared" si="13"/>
        <v>0</v>
      </c>
      <c r="AG15" s="89">
        <f t="shared" si="14"/>
        <v>0</v>
      </c>
      <c r="AH15" s="85"/>
    </row>
    <row r="16" spans="1:34" ht="15" customHeight="1" thickBot="1">
      <c r="A16" s="28"/>
      <c r="B16" s="51" t="s">
        <v>8</v>
      </c>
      <c r="C16" s="45" t="str">
        <f>IF(C7&gt;"",C7,"")</f>
        <v>Miikka O'Connor</v>
      </c>
      <c r="D16" s="45" t="str">
        <f>IF(G7&gt;"",G7,"")</f>
        <v>Samuli Soine</v>
      </c>
      <c r="E16" s="46"/>
      <c r="F16" s="18">
        <v>6</v>
      </c>
      <c r="G16" s="14">
        <v>-8</v>
      </c>
      <c r="H16" s="14">
        <v>-17</v>
      </c>
      <c r="I16" s="14">
        <v>-3</v>
      </c>
      <c r="J16" s="22"/>
      <c r="K16" s="26">
        <f t="shared" si="0"/>
        <v>1</v>
      </c>
      <c r="L16" s="27">
        <f t="shared" si="1"/>
        <v>3</v>
      </c>
      <c r="M16" s="35">
        <f t="shared" si="2"/>
      </c>
      <c r="N16" s="34">
        <f t="shared" si="2"/>
        <v>1</v>
      </c>
      <c r="O16" s="28"/>
      <c r="P16" s="77"/>
      <c r="Q16" s="77"/>
      <c r="R16" s="77"/>
      <c r="S16" s="63">
        <f t="shared" si="3"/>
        <v>39</v>
      </c>
      <c r="T16" s="63">
        <f t="shared" si="3"/>
        <v>47</v>
      </c>
      <c r="U16" s="64">
        <f t="shared" si="4"/>
        <v>-8</v>
      </c>
      <c r="W16" s="86"/>
      <c r="X16" s="88">
        <f t="shared" si="5"/>
        <v>11</v>
      </c>
      <c r="Y16" s="89">
        <f t="shared" si="6"/>
        <v>6</v>
      </c>
      <c r="Z16" s="88">
        <f t="shared" si="7"/>
        <v>8</v>
      </c>
      <c r="AA16" s="89">
        <f t="shared" si="8"/>
        <v>11</v>
      </c>
      <c r="AB16" s="88">
        <f t="shared" si="9"/>
        <v>17</v>
      </c>
      <c r="AC16" s="89">
        <f t="shared" si="10"/>
        <v>19</v>
      </c>
      <c r="AD16" s="88">
        <f t="shared" si="11"/>
        <v>3</v>
      </c>
      <c r="AE16" s="89">
        <f t="shared" si="12"/>
        <v>11</v>
      </c>
      <c r="AF16" s="88">
        <f t="shared" si="13"/>
        <v>0</v>
      </c>
      <c r="AG16" s="89">
        <f t="shared" si="14"/>
        <v>0</v>
      </c>
      <c r="AH16" s="85"/>
    </row>
    <row r="17" spans="1:34" ht="15" customHeight="1" thickBot="1">
      <c r="A17" s="28"/>
      <c r="B17" s="52" t="s">
        <v>44</v>
      </c>
      <c r="C17" s="45" t="str">
        <f>IF(C6&gt;"",C6,"")</f>
        <v>Tobias Bergman</v>
      </c>
      <c r="D17" s="45" t="str">
        <f>IF(G8&gt;"",G8,"")</f>
        <v>Esa Miettinen</v>
      </c>
      <c r="E17" s="48"/>
      <c r="F17" s="15">
        <v>2</v>
      </c>
      <c r="G17" s="49">
        <v>-4</v>
      </c>
      <c r="H17" s="15">
        <v>11</v>
      </c>
      <c r="I17" s="15">
        <v>10</v>
      </c>
      <c r="J17" s="15"/>
      <c r="K17" s="26">
        <f t="shared" si="0"/>
        <v>3</v>
      </c>
      <c r="L17" s="27">
        <f t="shared" si="1"/>
        <v>1</v>
      </c>
      <c r="M17" s="35">
        <f t="shared" si="2"/>
        <v>1</v>
      </c>
      <c r="N17" s="34">
        <f t="shared" si="2"/>
      </c>
      <c r="O17" s="28"/>
      <c r="P17" s="77"/>
      <c r="Q17" s="77"/>
      <c r="R17" s="77"/>
      <c r="S17" s="63">
        <f t="shared" si="3"/>
        <v>40</v>
      </c>
      <c r="T17" s="63">
        <f t="shared" si="3"/>
        <v>34</v>
      </c>
      <c r="U17" s="64">
        <f t="shared" si="4"/>
        <v>6</v>
      </c>
      <c r="W17" s="86"/>
      <c r="X17" s="88">
        <f t="shared" si="5"/>
        <v>11</v>
      </c>
      <c r="Y17" s="89">
        <f t="shared" si="6"/>
        <v>2</v>
      </c>
      <c r="Z17" s="88">
        <f t="shared" si="7"/>
        <v>4</v>
      </c>
      <c r="AA17" s="89">
        <f t="shared" si="8"/>
        <v>11</v>
      </c>
      <c r="AB17" s="88">
        <f t="shared" si="9"/>
        <v>13</v>
      </c>
      <c r="AC17" s="89">
        <f t="shared" si="10"/>
        <v>11</v>
      </c>
      <c r="AD17" s="88">
        <f t="shared" si="11"/>
        <v>12</v>
      </c>
      <c r="AE17" s="89">
        <f t="shared" si="12"/>
        <v>10</v>
      </c>
      <c r="AF17" s="88">
        <f t="shared" si="13"/>
        <v>0</v>
      </c>
      <c r="AG17" s="89">
        <f t="shared" si="14"/>
        <v>0</v>
      </c>
      <c r="AH17" s="85"/>
    </row>
    <row r="18" spans="1:34" ht="15" customHeight="1" thickBot="1">
      <c r="A18" s="28"/>
      <c r="B18" s="51" t="s">
        <v>45</v>
      </c>
      <c r="C18" s="45" t="str">
        <f>IF(C7&gt;"",C7,"")</f>
        <v>Miikka O'Connor</v>
      </c>
      <c r="D18" s="45" t="str">
        <f>IF(G6&gt;"",G6,"")</f>
        <v>Mika Räsänen</v>
      </c>
      <c r="E18" s="46"/>
      <c r="F18" s="14">
        <v>-6</v>
      </c>
      <c r="G18" s="14">
        <v>9</v>
      </c>
      <c r="H18" s="14">
        <v>7</v>
      </c>
      <c r="I18" s="22">
        <v>-5</v>
      </c>
      <c r="J18" s="22">
        <v>-5</v>
      </c>
      <c r="K18" s="26">
        <f t="shared" si="0"/>
        <v>2</v>
      </c>
      <c r="L18" s="27">
        <f t="shared" si="1"/>
        <v>3</v>
      </c>
      <c r="M18" s="35">
        <f aca="true" t="shared" si="15" ref="M18:N20">IF(K18=3,1,"")</f>
      </c>
      <c r="N18" s="34">
        <f t="shared" si="15"/>
        <v>1</v>
      </c>
      <c r="O18" s="28"/>
      <c r="P18" s="77"/>
      <c r="Q18" s="77"/>
      <c r="R18" s="77"/>
      <c r="S18" s="63">
        <f aca="true" t="shared" si="16" ref="S18:T20">+X18+Z18+AB18+AD18+AF18</f>
        <v>38</v>
      </c>
      <c r="T18" s="63">
        <f t="shared" si="16"/>
        <v>49</v>
      </c>
      <c r="U18" s="64">
        <f t="shared" si="4"/>
        <v>-11</v>
      </c>
      <c r="W18" s="86"/>
      <c r="X18" s="88">
        <f t="shared" si="5"/>
        <v>6</v>
      </c>
      <c r="Y18" s="89">
        <f t="shared" si="6"/>
        <v>11</v>
      </c>
      <c r="Z18" s="88">
        <f t="shared" si="7"/>
        <v>11</v>
      </c>
      <c r="AA18" s="89">
        <f t="shared" si="8"/>
        <v>9</v>
      </c>
      <c r="AB18" s="88">
        <f t="shared" si="9"/>
        <v>11</v>
      </c>
      <c r="AC18" s="89">
        <f t="shared" si="10"/>
        <v>7</v>
      </c>
      <c r="AD18" s="88">
        <f t="shared" si="11"/>
        <v>5</v>
      </c>
      <c r="AE18" s="89">
        <f t="shared" si="12"/>
        <v>11</v>
      </c>
      <c r="AF18" s="88">
        <f t="shared" si="13"/>
        <v>5</v>
      </c>
      <c r="AG18" s="89">
        <f t="shared" si="14"/>
        <v>11</v>
      </c>
      <c r="AH18" s="85"/>
    </row>
    <row r="19" spans="1:34" ht="15" customHeight="1" thickBot="1">
      <c r="A19" s="28"/>
      <c r="B19" s="51" t="s">
        <v>46</v>
      </c>
      <c r="C19" s="45" t="str">
        <f>IF(C8&gt;"",C8,"")</f>
        <v>Aki Kontala</v>
      </c>
      <c r="D19" s="45" t="str">
        <f>IF(G7&gt;"",G7,"")</f>
        <v>Samuli Soine</v>
      </c>
      <c r="E19" s="46"/>
      <c r="F19" s="22">
        <v>10</v>
      </c>
      <c r="G19" s="14">
        <v>6</v>
      </c>
      <c r="H19" s="22">
        <v>-3</v>
      </c>
      <c r="I19" s="14">
        <v>10</v>
      </c>
      <c r="J19" s="14"/>
      <c r="K19" s="26">
        <f t="shared" si="0"/>
        <v>3</v>
      </c>
      <c r="L19" s="80">
        <f t="shared" si="1"/>
        <v>1</v>
      </c>
      <c r="M19" s="82">
        <f t="shared" si="15"/>
        <v>1</v>
      </c>
      <c r="N19" s="83">
        <f t="shared" si="15"/>
      </c>
      <c r="O19" s="28"/>
      <c r="P19" s="77"/>
      <c r="Q19" s="77"/>
      <c r="R19" s="77"/>
      <c r="S19" s="63">
        <f t="shared" si="16"/>
        <v>38</v>
      </c>
      <c r="T19" s="63">
        <f t="shared" si="16"/>
        <v>37</v>
      </c>
      <c r="U19" s="64">
        <f t="shared" si="4"/>
        <v>1</v>
      </c>
      <c r="W19" s="86"/>
      <c r="X19" s="88">
        <f t="shared" si="5"/>
        <v>12</v>
      </c>
      <c r="Y19" s="89">
        <f t="shared" si="6"/>
        <v>10</v>
      </c>
      <c r="Z19" s="88">
        <f t="shared" si="7"/>
        <v>11</v>
      </c>
      <c r="AA19" s="89">
        <f t="shared" si="8"/>
        <v>6</v>
      </c>
      <c r="AB19" s="88">
        <f t="shared" si="9"/>
        <v>3</v>
      </c>
      <c r="AC19" s="89">
        <f t="shared" si="10"/>
        <v>11</v>
      </c>
      <c r="AD19" s="88">
        <f t="shared" si="11"/>
        <v>12</v>
      </c>
      <c r="AE19" s="89">
        <f t="shared" si="12"/>
        <v>10</v>
      </c>
      <c r="AF19" s="88">
        <f t="shared" si="13"/>
        <v>0</v>
      </c>
      <c r="AG19" s="89">
        <f t="shared" si="14"/>
        <v>0</v>
      </c>
      <c r="AH19" s="85"/>
    </row>
    <row r="20" spans="1:34" ht="15" customHeight="1" thickBot="1">
      <c r="A20" s="28"/>
      <c r="B20" s="51" t="s">
        <v>23</v>
      </c>
      <c r="C20" s="57" t="str">
        <f>IF(C10&gt;"",C10&amp;" / "&amp;C11,"")</f>
        <v>Miikka O'Connor / Aki Kontala</v>
      </c>
      <c r="D20" s="57" t="str">
        <f>IF(G10&gt;"",G10&amp;" / "&amp;G11,"")</f>
        <v>Mika Räsänen / Samuli Soine</v>
      </c>
      <c r="E20" s="90"/>
      <c r="F20" s="16">
        <v>6</v>
      </c>
      <c r="G20" s="16">
        <v>3</v>
      </c>
      <c r="H20" s="16">
        <v>-9</v>
      </c>
      <c r="I20" s="17">
        <v>9</v>
      </c>
      <c r="J20" s="17"/>
      <c r="K20" s="26">
        <f t="shared" si="0"/>
        <v>3</v>
      </c>
      <c r="L20" s="81">
        <f t="shared" si="1"/>
        <v>1</v>
      </c>
      <c r="M20" s="82">
        <f t="shared" si="15"/>
        <v>1</v>
      </c>
      <c r="N20" s="83">
        <f t="shared" si="15"/>
      </c>
      <c r="O20" s="28"/>
      <c r="P20" s="77"/>
      <c r="Q20" s="77"/>
      <c r="R20" s="77"/>
      <c r="S20" s="63">
        <f t="shared" si="16"/>
        <v>42</v>
      </c>
      <c r="T20" s="63">
        <f t="shared" si="16"/>
        <v>29</v>
      </c>
      <c r="U20" s="64">
        <f t="shared" si="4"/>
        <v>13</v>
      </c>
      <c r="W20" s="86"/>
      <c r="X20" s="88">
        <f t="shared" si="5"/>
        <v>11</v>
      </c>
      <c r="Y20" s="89">
        <f t="shared" si="6"/>
        <v>6</v>
      </c>
      <c r="Z20" s="88">
        <f t="shared" si="7"/>
        <v>11</v>
      </c>
      <c r="AA20" s="89">
        <f t="shared" si="8"/>
        <v>3</v>
      </c>
      <c r="AB20" s="88">
        <f t="shared" si="9"/>
        <v>9</v>
      </c>
      <c r="AC20" s="89">
        <f t="shared" si="10"/>
        <v>11</v>
      </c>
      <c r="AD20" s="88">
        <f t="shared" si="11"/>
        <v>11</v>
      </c>
      <c r="AE20" s="89">
        <f t="shared" si="12"/>
        <v>9</v>
      </c>
      <c r="AF20" s="88">
        <f t="shared" si="13"/>
        <v>0</v>
      </c>
      <c r="AG20" s="89">
        <f t="shared" si="14"/>
        <v>0</v>
      </c>
      <c r="AH20" s="85"/>
    </row>
    <row r="21" spans="1:34" ht="15.75" customHeight="1" thickBot="1">
      <c r="A21" s="8"/>
      <c r="B21" s="1"/>
      <c r="C21" s="1"/>
      <c r="D21" s="1"/>
      <c r="E21" s="1"/>
      <c r="F21" s="1"/>
      <c r="G21" s="1"/>
      <c r="H21" s="1"/>
      <c r="I21" s="43" t="s">
        <v>26</v>
      </c>
      <c r="J21" s="36"/>
      <c r="K21" s="53">
        <f>IF(ISBLANK(C6),"",SUM(K14:K19))</f>
        <v>12</v>
      </c>
      <c r="L21" s="102">
        <f>IF(ISBLANK(G6),"",SUM(L14:L19))</f>
        <v>11</v>
      </c>
      <c r="M21" s="103">
        <f>IF(ISBLANK(F14),"",SUM(M14:M20))</f>
        <v>4</v>
      </c>
      <c r="N21" s="104">
        <f>IF(ISBLANK(F14),"",SUM(N14:N20))</f>
        <v>3</v>
      </c>
      <c r="O21" s="9"/>
      <c r="S21" s="65">
        <f>SUM(S14:S19)</f>
        <v>217</v>
      </c>
      <c r="T21" s="63">
        <f>SUM(T14:T19)</f>
        <v>220</v>
      </c>
      <c r="U21" s="64">
        <f>SUM(U14:U19)</f>
        <v>-3</v>
      </c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</row>
    <row r="22" spans="1:15" ht="12" customHeight="1">
      <c r="A22" s="8"/>
      <c r="B22" s="58" t="s">
        <v>24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9"/>
    </row>
    <row r="23" spans="1:35" ht="15">
      <c r="A23" s="8"/>
      <c r="B23" s="19" t="s">
        <v>4</v>
      </c>
      <c r="C23" s="19"/>
      <c r="D23" s="19" t="s">
        <v>5</v>
      </c>
      <c r="E23" s="20"/>
      <c r="F23" s="19"/>
      <c r="G23" s="19" t="s">
        <v>6</v>
      </c>
      <c r="H23" s="20"/>
      <c r="I23" s="19"/>
      <c r="J23" s="21" t="s">
        <v>25</v>
      </c>
      <c r="K23" s="2"/>
      <c r="L23" s="1"/>
      <c r="M23" s="1"/>
      <c r="N23" s="1"/>
      <c r="O23" s="9"/>
      <c r="P23" s="59"/>
      <c r="AI23" s="84"/>
    </row>
    <row r="24" spans="1:15" ht="15.75" thickBot="1">
      <c r="A24" s="74"/>
      <c r="B24" s="75"/>
      <c r="C24" s="75"/>
      <c r="D24" s="75"/>
      <c r="E24" s="75"/>
      <c r="F24" s="75"/>
      <c r="G24" s="75"/>
      <c r="H24" s="75"/>
      <c r="I24" s="75"/>
      <c r="J24" s="122" t="str">
        <f>IF(M21&gt;=4,C5,IF(N21&gt;=4,G5,""))</f>
        <v>Wega</v>
      </c>
      <c r="K24" s="123"/>
      <c r="L24" s="123"/>
      <c r="M24" s="123"/>
      <c r="N24" s="124"/>
      <c r="O24" s="28"/>
    </row>
    <row r="25" spans="1:15" ht="9.75" customHeight="1">
      <c r="A25" s="33"/>
      <c r="B25" s="12"/>
      <c r="C25" s="12"/>
      <c r="D25" s="12"/>
      <c r="E25" s="12"/>
      <c r="F25" s="12"/>
      <c r="G25" s="12"/>
      <c r="H25" s="12"/>
      <c r="I25" s="12"/>
      <c r="J25" s="13"/>
      <c r="K25" s="13"/>
      <c r="L25" s="13"/>
      <c r="M25" s="13"/>
      <c r="N25" s="13"/>
      <c r="O25" s="29"/>
    </row>
    <row r="26" ht="15">
      <c r="B26" s="54" t="s">
        <v>55</v>
      </c>
    </row>
    <row r="27" ht="15">
      <c r="B27" s="54"/>
    </row>
    <row r="28" spans="2:15" ht="15">
      <c r="B28" s="120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</row>
    <row r="29" spans="2:15" ht="15"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</row>
    <row r="31" spans="1:15" ht="16.5" thickBot="1">
      <c r="A31" s="32"/>
      <c r="B31" s="31"/>
      <c r="C31" s="25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30"/>
    </row>
    <row r="32" spans="1:21" ht="15.75">
      <c r="A32" s="8"/>
      <c r="B32" s="2"/>
      <c r="C32" s="56" t="s">
        <v>29</v>
      </c>
      <c r="D32" s="1"/>
      <c r="E32" s="1"/>
      <c r="F32" s="2"/>
      <c r="G32" s="94" t="s">
        <v>15</v>
      </c>
      <c r="H32" s="95"/>
      <c r="I32" s="96"/>
      <c r="J32" s="125">
        <v>42476</v>
      </c>
      <c r="K32" s="126"/>
      <c r="L32" s="126"/>
      <c r="M32" s="126"/>
      <c r="N32" s="127"/>
      <c r="O32" s="9"/>
      <c r="U32" s="54"/>
    </row>
    <row r="33" spans="1:21" ht="21" thickBot="1">
      <c r="A33" s="8"/>
      <c r="B33" s="5"/>
      <c r="C33" s="78" t="s">
        <v>53</v>
      </c>
      <c r="D33" s="1"/>
      <c r="E33" s="1"/>
      <c r="F33" s="2"/>
      <c r="G33" s="97" t="s">
        <v>54</v>
      </c>
      <c r="H33" s="98"/>
      <c r="I33" s="99"/>
      <c r="J33" s="128" t="s">
        <v>57</v>
      </c>
      <c r="K33" s="128"/>
      <c r="L33" s="128"/>
      <c r="M33" s="128"/>
      <c r="N33" s="129"/>
      <c r="O33" s="9"/>
      <c r="U33" s="72"/>
    </row>
    <row r="34" spans="1:22" ht="15.75" thickBot="1">
      <c r="A34" s="8"/>
      <c r="B34" s="2"/>
      <c r="C34" s="50" t="s">
        <v>40</v>
      </c>
      <c r="D34" s="1"/>
      <c r="E34" s="1"/>
      <c r="F34" s="1"/>
      <c r="G34" s="50" t="s">
        <v>40</v>
      </c>
      <c r="H34" s="1"/>
      <c r="I34" s="1"/>
      <c r="J34" s="1"/>
      <c r="K34" s="1"/>
      <c r="L34" s="1"/>
      <c r="M34" s="1"/>
      <c r="N34" s="1"/>
      <c r="O34" s="9"/>
      <c r="Q34" s="44"/>
      <c r="R34" s="44"/>
      <c r="U34" s="59"/>
      <c r="V34" s="59"/>
    </row>
    <row r="35" spans="1:21" ht="16.5" thickBot="1">
      <c r="A35" s="8"/>
      <c r="B35" s="100" t="s">
        <v>36</v>
      </c>
      <c r="C35" s="107" t="s">
        <v>66</v>
      </c>
      <c r="D35" s="113"/>
      <c r="E35" s="101"/>
      <c r="F35" s="100" t="s">
        <v>37</v>
      </c>
      <c r="G35" s="107" t="s">
        <v>73</v>
      </c>
      <c r="H35" s="108"/>
      <c r="I35" s="108"/>
      <c r="J35" s="108"/>
      <c r="K35" s="108"/>
      <c r="L35" s="108"/>
      <c r="M35" s="108"/>
      <c r="N35" s="109"/>
      <c r="O35" s="9"/>
      <c r="Q35" s="44"/>
      <c r="R35" s="44"/>
      <c r="U35" s="59"/>
    </row>
    <row r="36" spans="1:18" ht="15">
      <c r="A36" s="28"/>
      <c r="B36" s="66" t="s">
        <v>0</v>
      </c>
      <c r="C36" s="114" t="s">
        <v>67</v>
      </c>
      <c r="D36" s="115"/>
      <c r="E36" s="23"/>
      <c r="F36" s="68" t="s">
        <v>1</v>
      </c>
      <c r="G36" s="114" t="s">
        <v>70</v>
      </c>
      <c r="H36" s="118"/>
      <c r="I36" s="118"/>
      <c r="J36" s="118"/>
      <c r="K36" s="118"/>
      <c r="L36" s="118"/>
      <c r="M36" s="118"/>
      <c r="N36" s="119"/>
      <c r="O36" s="28"/>
      <c r="Q36" s="44"/>
      <c r="R36" s="44"/>
    </row>
    <row r="37" spans="1:18" ht="15">
      <c r="A37" s="28"/>
      <c r="B37" s="67" t="s">
        <v>2</v>
      </c>
      <c r="C37" s="105" t="s">
        <v>68</v>
      </c>
      <c r="D37" s="106"/>
      <c r="E37" s="23"/>
      <c r="F37" s="69" t="s">
        <v>3</v>
      </c>
      <c r="G37" s="110" t="s">
        <v>71</v>
      </c>
      <c r="H37" s="111"/>
      <c r="I37" s="111"/>
      <c r="J37" s="111"/>
      <c r="K37" s="111"/>
      <c r="L37" s="111"/>
      <c r="M37" s="111"/>
      <c r="N37" s="112"/>
      <c r="O37" s="28"/>
      <c r="Q37" s="44"/>
      <c r="R37" s="44"/>
    </row>
    <row r="38" spans="1:21" ht="15">
      <c r="A38" s="8"/>
      <c r="B38" s="67" t="s">
        <v>16</v>
      </c>
      <c r="C38" s="105" t="s">
        <v>69</v>
      </c>
      <c r="D38" s="106"/>
      <c r="E38" s="23"/>
      <c r="F38" s="69" t="s">
        <v>17</v>
      </c>
      <c r="G38" s="110" t="s">
        <v>72</v>
      </c>
      <c r="H38" s="111"/>
      <c r="I38" s="111"/>
      <c r="J38" s="111"/>
      <c r="K38" s="111"/>
      <c r="L38" s="111"/>
      <c r="M38" s="111"/>
      <c r="N38" s="112"/>
      <c r="O38" s="9"/>
      <c r="Q38" s="44"/>
      <c r="R38" s="44"/>
      <c r="U38" s="73"/>
    </row>
    <row r="39" spans="1:21" ht="15">
      <c r="A39" s="8"/>
      <c r="B39" s="47" t="s">
        <v>56</v>
      </c>
      <c r="C39" s="55"/>
      <c r="D39" s="39"/>
      <c r="E39" s="6"/>
      <c r="F39" s="47" t="s">
        <v>56</v>
      </c>
      <c r="G39" s="55"/>
      <c r="H39" s="40"/>
      <c r="I39" s="40"/>
      <c r="J39" s="40"/>
      <c r="K39" s="40"/>
      <c r="L39" s="40"/>
      <c r="M39" s="40"/>
      <c r="N39" s="40"/>
      <c r="O39" s="9"/>
      <c r="Q39" s="44"/>
      <c r="R39" s="44"/>
      <c r="U39" s="72"/>
    </row>
    <row r="40" spans="1:18" ht="15">
      <c r="A40" s="28"/>
      <c r="B40" s="41" t="s">
        <v>38</v>
      </c>
      <c r="C40" s="105"/>
      <c r="D40" s="106"/>
      <c r="E40" s="23"/>
      <c r="F40" s="42" t="s">
        <v>14</v>
      </c>
      <c r="G40" s="110"/>
      <c r="H40" s="111"/>
      <c r="I40" s="111"/>
      <c r="J40" s="111"/>
      <c r="K40" s="111"/>
      <c r="L40" s="111"/>
      <c r="M40" s="111"/>
      <c r="N40" s="112"/>
      <c r="O40" s="28"/>
      <c r="Q40" s="44"/>
      <c r="R40" s="44"/>
    </row>
    <row r="41" spans="1:21" ht="15">
      <c r="A41" s="28"/>
      <c r="B41" s="37" t="s">
        <v>39</v>
      </c>
      <c r="C41" s="105"/>
      <c r="D41" s="106"/>
      <c r="E41" s="23"/>
      <c r="F41" s="38" t="s">
        <v>51</v>
      </c>
      <c r="G41" s="110"/>
      <c r="H41" s="111"/>
      <c r="I41" s="111"/>
      <c r="J41" s="111"/>
      <c r="K41" s="111"/>
      <c r="L41" s="111"/>
      <c r="M41" s="111"/>
      <c r="N41" s="112"/>
      <c r="O41" s="28"/>
      <c r="Q41" s="44"/>
      <c r="R41" s="44"/>
      <c r="U41" s="72"/>
    </row>
    <row r="42" spans="1:18" ht="15.75">
      <c r="A42" s="8"/>
      <c r="B42" s="1"/>
      <c r="C42" s="1"/>
      <c r="D42" s="1"/>
      <c r="E42" s="1"/>
      <c r="F42" s="50" t="s">
        <v>21</v>
      </c>
      <c r="G42" s="4"/>
      <c r="H42" s="4"/>
      <c r="I42" s="4"/>
      <c r="J42" s="1"/>
      <c r="K42" s="1"/>
      <c r="L42" s="1"/>
      <c r="M42" s="3"/>
      <c r="N42" s="2"/>
      <c r="O42" s="9"/>
      <c r="Q42" s="44"/>
      <c r="R42" s="44"/>
    </row>
    <row r="43" spans="1:34" ht="15.75" thickBot="1">
      <c r="A43" s="8"/>
      <c r="B43" s="24" t="s">
        <v>20</v>
      </c>
      <c r="C43" s="1"/>
      <c r="D43" s="1"/>
      <c r="E43" s="1"/>
      <c r="F43" s="70" t="s">
        <v>9</v>
      </c>
      <c r="G43" s="70" t="s">
        <v>10</v>
      </c>
      <c r="H43" s="70" t="s">
        <v>11</v>
      </c>
      <c r="I43" s="70" t="s">
        <v>12</v>
      </c>
      <c r="J43" s="70" t="s">
        <v>13</v>
      </c>
      <c r="K43" s="116" t="s">
        <v>18</v>
      </c>
      <c r="L43" s="117"/>
      <c r="M43" s="10" t="s">
        <v>19</v>
      </c>
      <c r="N43" s="11" t="s">
        <v>14</v>
      </c>
      <c r="O43" s="28"/>
      <c r="P43" s="76" t="s">
        <v>41</v>
      </c>
      <c r="Q43" s="76" t="s">
        <v>42</v>
      </c>
      <c r="R43" s="76" t="s">
        <v>43</v>
      </c>
      <c r="S43" s="60" t="s">
        <v>30</v>
      </c>
      <c r="T43" s="61"/>
      <c r="U43" s="62" t="s">
        <v>31</v>
      </c>
      <c r="W43" s="86"/>
      <c r="X43" s="87" t="s">
        <v>32</v>
      </c>
      <c r="Y43" s="87"/>
      <c r="Z43" s="87"/>
      <c r="AA43" s="87"/>
      <c r="AB43" s="87"/>
      <c r="AC43" s="87"/>
      <c r="AD43" s="86"/>
      <c r="AE43" s="86"/>
      <c r="AF43" s="86"/>
      <c r="AG43" s="86"/>
      <c r="AH43" s="85"/>
    </row>
    <row r="44" spans="1:34" ht="15.75" thickBot="1">
      <c r="A44" s="28"/>
      <c r="B44" s="51" t="s">
        <v>7</v>
      </c>
      <c r="C44" s="45" t="str">
        <f>IF(C36&gt;"",C36,"")</f>
        <v>Toni Soine</v>
      </c>
      <c r="D44" s="45" t="str">
        <f>IF(G36&gt;"",G36,"")</f>
        <v>Mika Tuomola</v>
      </c>
      <c r="E44" s="45">
        <f>IF(E36&gt;"",E36&amp;" - "&amp;I36,"")</f>
      </c>
      <c r="F44" s="14">
        <v>5</v>
      </c>
      <c r="G44" s="14">
        <v>9</v>
      </c>
      <c r="H44" s="22">
        <v>8</v>
      </c>
      <c r="I44" s="14"/>
      <c r="J44" s="14"/>
      <c r="K44" s="26">
        <f aca="true" t="shared" si="17" ref="K44:K50">IF(ISBLANK(F44),"",COUNTIF(F44:J44,"&gt;=0"))</f>
        <v>3</v>
      </c>
      <c r="L44" s="27">
        <f aca="true" t="shared" si="18" ref="L44:L50">IF(ISBLANK(F44),"",(IF(LEFT(F44,1)="-",1,0)+IF(LEFT(G44,1)="-",1,0)+IF(LEFT(H44,1)="-",1,0)+IF(LEFT(I44,1)="-",1,0)+IF(LEFT(J44,1)="-",1,0)))</f>
        <v>0</v>
      </c>
      <c r="M44" s="35">
        <f aca="true" t="shared" si="19" ref="M44:M50">IF(K44=3,1,"")</f>
        <v>1</v>
      </c>
      <c r="N44" s="34">
        <f aca="true" t="shared" si="20" ref="N44:N50">IF(L44=3,1,"")</f>
      </c>
      <c r="O44" s="28"/>
      <c r="P44" s="77"/>
      <c r="Q44" s="77"/>
      <c r="R44" s="77"/>
      <c r="S44" s="63">
        <f aca="true" t="shared" si="21" ref="S44:S50">+X44+Z44+AB44+AD44+AF44</f>
        <v>33</v>
      </c>
      <c r="T44" s="63">
        <f aca="true" t="shared" si="22" ref="T44:T50">+Y44+AA44+AC44+AE44+AG44</f>
        <v>22</v>
      </c>
      <c r="U44" s="64">
        <f aca="true" t="shared" si="23" ref="U44:U50">+S44-T44</f>
        <v>11</v>
      </c>
      <c r="W44" s="86"/>
      <c r="X44" s="88">
        <f aca="true" t="shared" si="24" ref="X44:X50">IF(F44="",0,IF(LEFT(F44,1)="-",ABS(F44),(IF(F44&gt;9,F44+2,11))))</f>
        <v>11</v>
      </c>
      <c r="Y44" s="89">
        <f aca="true" t="shared" si="25" ref="Y44:Y50">IF(F44="",0,IF(LEFT(F44,1)="-",(IF(ABS(F44)&gt;9,(ABS(F44)+2),11)),F44))</f>
        <v>5</v>
      </c>
      <c r="Z44" s="88">
        <f aca="true" t="shared" si="26" ref="Z44:Z50">IF(G44="",0,IF(LEFT(G44,1)="-",ABS(G44),(IF(G44&gt;9,G44+2,11))))</f>
        <v>11</v>
      </c>
      <c r="AA44" s="89">
        <f aca="true" t="shared" si="27" ref="AA44:AA50">IF(G44="",0,IF(LEFT(G44,1)="-",(IF(ABS(G44)&gt;9,(ABS(G44)+2),11)),G44))</f>
        <v>9</v>
      </c>
      <c r="AB44" s="88">
        <f aca="true" t="shared" si="28" ref="AB44:AB50">IF(H44="",0,IF(LEFT(H44,1)="-",ABS(H44),(IF(H44&gt;9,H44+2,11))))</f>
        <v>11</v>
      </c>
      <c r="AC44" s="89">
        <f aca="true" t="shared" si="29" ref="AC44:AC50">IF(H44="",0,IF(LEFT(H44,1)="-",(IF(ABS(H44)&gt;9,(ABS(H44)+2),11)),H44))</f>
        <v>8</v>
      </c>
      <c r="AD44" s="88">
        <f aca="true" t="shared" si="30" ref="AD44:AD50">IF(I44="",0,IF(LEFT(I44,1)="-",ABS(I44),(IF(I44&gt;9,I44+2,11))))</f>
        <v>0</v>
      </c>
      <c r="AE44" s="89">
        <f aca="true" t="shared" si="31" ref="AE44:AE50">IF(I44="",0,IF(LEFT(I44,1)="-",(IF(ABS(I44)&gt;9,(ABS(I44)+2),11)),I44))</f>
        <v>0</v>
      </c>
      <c r="AF44" s="88">
        <f aca="true" t="shared" si="32" ref="AF44:AF50">IF(J44="",0,IF(LEFT(J44,1)="-",ABS(J44),(IF(J44&gt;9,J44+2,11))))</f>
        <v>0</v>
      </c>
      <c r="AG44" s="89">
        <f aca="true" t="shared" si="33" ref="AG44:AG50">IF(J44="",0,IF(LEFT(J44,1)="-",(IF(ABS(J44)&gt;9,(ABS(J44)+2),11)),J44))</f>
        <v>0</v>
      </c>
      <c r="AH44" s="85"/>
    </row>
    <row r="45" spans="1:34" ht="15.75" thickBot="1">
      <c r="A45" s="28"/>
      <c r="B45" s="52" t="s">
        <v>22</v>
      </c>
      <c r="C45" s="71" t="str">
        <f>IF(C38&gt;"",C38,"")</f>
        <v>Jani Jormanainen</v>
      </c>
      <c r="D45" s="45" t="str">
        <f>IF(G38&gt;"",G38,"")</f>
        <v>Pasi Valasti</v>
      </c>
      <c r="E45" s="48"/>
      <c r="F45" s="14">
        <v>-5</v>
      </c>
      <c r="G45" s="49">
        <v>12</v>
      </c>
      <c r="H45" s="15">
        <v>-14</v>
      </c>
      <c r="I45" s="15">
        <v>9</v>
      </c>
      <c r="J45" s="15">
        <v>-8</v>
      </c>
      <c r="K45" s="26">
        <f t="shared" si="17"/>
        <v>2</v>
      </c>
      <c r="L45" s="27">
        <f t="shared" si="18"/>
        <v>3</v>
      </c>
      <c r="M45" s="35">
        <f t="shared" si="19"/>
      </c>
      <c r="N45" s="34">
        <f t="shared" si="20"/>
        <v>1</v>
      </c>
      <c r="O45" s="28"/>
      <c r="P45" s="77"/>
      <c r="Q45" s="77"/>
      <c r="R45" s="77"/>
      <c r="S45" s="63">
        <f t="shared" si="21"/>
        <v>52</v>
      </c>
      <c r="T45" s="63">
        <f t="shared" si="22"/>
        <v>59</v>
      </c>
      <c r="U45" s="64">
        <f t="shared" si="23"/>
        <v>-7</v>
      </c>
      <c r="W45" s="86"/>
      <c r="X45" s="88">
        <f t="shared" si="24"/>
        <v>5</v>
      </c>
      <c r="Y45" s="89">
        <f t="shared" si="25"/>
        <v>11</v>
      </c>
      <c r="Z45" s="88">
        <f t="shared" si="26"/>
        <v>14</v>
      </c>
      <c r="AA45" s="89">
        <f t="shared" si="27"/>
        <v>12</v>
      </c>
      <c r="AB45" s="88">
        <f t="shared" si="28"/>
        <v>14</v>
      </c>
      <c r="AC45" s="89">
        <f t="shared" si="29"/>
        <v>16</v>
      </c>
      <c r="AD45" s="88">
        <f t="shared" si="30"/>
        <v>11</v>
      </c>
      <c r="AE45" s="89">
        <f t="shared" si="31"/>
        <v>9</v>
      </c>
      <c r="AF45" s="88">
        <f t="shared" si="32"/>
        <v>8</v>
      </c>
      <c r="AG45" s="89">
        <f t="shared" si="33"/>
        <v>11</v>
      </c>
      <c r="AH45" s="85"/>
    </row>
    <row r="46" spans="1:34" ht="15.75" thickBot="1">
      <c r="A46" s="28"/>
      <c r="B46" s="51" t="s">
        <v>8</v>
      </c>
      <c r="C46" s="45" t="str">
        <f>IF(C37&gt;"",C37,"")</f>
        <v>Pauli Hietikko</v>
      </c>
      <c r="D46" s="45" t="str">
        <f>IF(G37&gt;"",G37,"")</f>
        <v>Otto Tennilä</v>
      </c>
      <c r="E46" s="46"/>
      <c r="F46" s="18">
        <v>-7</v>
      </c>
      <c r="G46" s="14">
        <v>-7</v>
      </c>
      <c r="H46" s="14">
        <v>-1</v>
      </c>
      <c r="I46" s="14"/>
      <c r="J46" s="22"/>
      <c r="K46" s="26">
        <f t="shared" si="17"/>
        <v>0</v>
      </c>
      <c r="L46" s="27">
        <f t="shared" si="18"/>
        <v>3</v>
      </c>
      <c r="M46" s="35">
        <f t="shared" si="19"/>
      </c>
      <c r="N46" s="34">
        <f t="shared" si="20"/>
        <v>1</v>
      </c>
      <c r="O46" s="28"/>
      <c r="P46" s="77"/>
      <c r="Q46" s="77"/>
      <c r="R46" s="77"/>
      <c r="S46" s="63">
        <f t="shared" si="21"/>
        <v>15</v>
      </c>
      <c r="T46" s="63">
        <f t="shared" si="22"/>
        <v>33</v>
      </c>
      <c r="U46" s="64">
        <f t="shared" si="23"/>
        <v>-18</v>
      </c>
      <c r="W46" s="86"/>
      <c r="X46" s="88">
        <f t="shared" si="24"/>
        <v>7</v>
      </c>
      <c r="Y46" s="89">
        <f t="shared" si="25"/>
        <v>11</v>
      </c>
      <c r="Z46" s="88">
        <f t="shared" si="26"/>
        <v>7</v>
      </c>
      <c r="AA46" s="89">
        <f t="shared" si="27"/>
        <v>11</v>
      </c>
      <c r="AB46" s="88">
        <f t="shared" si="28"/>
        <v>1</v>
      </c>
      <c r="AC46" s="89">
        <f t="shared" si="29"/>
        <v>11</v>
      </c>
      <c r="AD46" s="88">
        <f t="shared" si="30"/>
        <v>0</v>
      </c>
      <c r="AE46" s="89">
        <f t="shared" si="31"/>
        <v>0</v>
      </c>
      <c r="AF46" s="88">
        <f t="shared" si="32"/>
        <v>0</v>
      </c>
      <c r="AG46" s="89">
        <f t="shared" si="33"/>
        <v>0</v>
      </c>
      <c r="AH46" s="85"/>
    </row>
    <row r="47" spans="1:34" ht="15.75" thickBot="1">
      <c r="A47" s="28"/>
      <c r="B47" s="52" t="s">
        <v>44</v>
      </c>
      <c r="C47" s="45" t="str">
        <f>IF(C36&gt;"",C36,"")</f>
        <v>Toni Soine</v>
      </c>
      <c r="D47" s="45" t="str">
        <f>IF(G38&gt;"",G38,"")</f>
        <v>Pasi Valasti</v>
      </c>
      <c r="E47" s="48"/>
      <c r="F47" s="15">
        <v>-7</v>
      </c>
      <c r="G47" s="49">
        <v>2</v>
      </c>
      <c r="H47" s="15">
        <v>4</v>
      </c>
      <c r="I47" s="15">
        <v>-9</v>
      </c>
      <c r="J47" s="15">
        <v>1</v>
      </c>
      <c r="K47" s="26">
        <f t="shared" si="17"/>
        <v>3</v>
      </c>
      <c r="L47" s="27">
        <f t="shared" si="18"/>
        <v>2</v>
      </c>
      <c r="M47" s="35">
        <f t="shared" si="19"/>
        <v>1</v>
      </c>
      <c r="N47" s="34">
        <f t="shared" si="20"/>
      </c>
      <c r="O47" s="28"/>
      <c r="P47" s="77"/>
      <c r="Q47" s="77"/>
      <c r="R47" s="77"/>
      <c r="S47" s="63">
        <f t="shared" si="21"/>
        <v>49</v>
      </c>
      <c r="T47" s="63">
        <f t="shared" si="22"/>
        <v>29</v>
      </c>
      <c r="U47" s="64">
        <f t="shared" si="23"/>
        <v>20</v>
      </c>
      <c r="W47" s="86"/>
      <c r="X47" s="88">
        <f t="shared" si="24"/>
        <v>7</v>
      </c>
      <c r="Y47" s="89">
        <f t="shared" si="25"/>
        <v>11</v>
      </c>
      <c r="Z47" s="88">
        <f t="shared" si="26"/>
        <v>11</v>
      </c>
      <c r="AA47" s="89">
        <f t="shared" si="27"/>
        <v>2</v>
      </c>
      <c r="AB47" s="88">
        <f t="shared" si="28"/>
        <v>11</v>
      </c>
      <c r="AC47" s="89">
        <f t="shared" si="29"/>
        <v>4</v>
      </c>
      <c r="AD47" s="88">
        <f t="shared" si="30"/>
        <v>9</v>
      </c>
      <c r="AE47" s="89">
        <f t="shared" si="31"/>
        <v>11</v>
      </c>
      <c r="AF47" s="88">
        <f t="shared" si="32"/>
        <v>11</v>
      </c>
      <c r="AG47" s="89">
        <f t="shared" si="33"/>
        <v>1</v>
      </c>
      <c r="AH47" s="85"/>
    </row>
    <row r="48" spans="1:34" ht="15.75" thickBot="1">
      <c r="A48" s="28"/>
      <c r="B48" s="51" t="s">
        <v>45</v>
      </c>
      <c r="C48" s="45" t="str">
        <f>IF(C37&gt;"",C37,"")</f>
        <v>Pauli Hietikko</v>
      </c>
      <c r="D48" s="45" t="str">
        <f>IF(G36&gt;"",G36,"")</f>
        <v>Mika Tuomola</v>
      </c>
      <c r="E48" s="46"/>
      <c r="F48" s="14">
        <v>9</v>
      </c>
      <c r="G48" s="14">
        <v>-4</v>
      </c>
      <c r="H48" s="14">
        <v>-6</v>
      </c>
      <c r="I48" s="22">
        <v>8</v>
      </c>
      <c r="J48" s="22">
        <v>1</v>
      </c>
      <c r="K48" s="26">
        <f t="shared" si="17"/>
        <v>3</v>
      </c>
      <c r="L48" s="27">
        <f t="shared" si="18"/>
        <v>2</v>
      </c>
      <c r="M48" s="35">
        <f t="shared" si="19"/>
        <v>1</v>
      </c>
      <c r="N48" s="34">
        <f t="shared" si="20"/>
      </c>
      <c r="O48" s="28"/>
      <c r="P48" s="77"/>
      <c r="Q48" s="77"/>
      <c r="R48" s="77"/>
      <c r="S48" s="63">
        <f t="shared" si="21"/>
        <v>43</v>
      </c>
      <c r="T48" s="63">
        <f t="shared" si="22"/>
        <v>40</v>
      </c>
      <c r="U48" s="64">
        <f t="shared" si="23"/>
        <v>3</v>
      </c>
      <c r="W48" s="86"/>
      <c r="X48" s="88">
        <f t="shared" si="24"/>
        <v>11</v>
      </c>
      <c r="Y48" s="89">
        <f t="shared" si="25"/>
        <v>9</v>
      </c>
      <c r="Z48" s="88">
        <f t="shared" si="26"/>
        <v>4</v>
      </c>
      <c r="AA48" s="89">
        <f t="shared" si="27"/>
        <v>11</v>
      </c>
      <c r="AB48" s="88">
        <f t="shared" si="28"/>
        <v>6</v>
      </c>
      <c r="AC48" s="89">
        <f t="shared" si="29"/>
        <v>11</v>
      </c>
      <c r="AD48" s="88">
        <f t="shared" si="30"/>
        <v>11</v>
      </c>
      <c r="AE48" s="89">
        <f t="shared" si="31"/>
        <v>8</v>
      </c>
      <c r="AF48" s="88">
        <f t="shared" si="32"/>
        <v>11</v>
      </c>
      <c r="AG48" s="89">
        <f t="shared" si="33"/>
        <v>1</v>
      </c>
      <c r="AH48" s="85"/>
    </row>
    <row r="49" spans="1:34" ht="15.75" thickBot="1">
      <c r="A49" s="28"/>
      <c r="B49" s="51" t="s">
        <v>46</v>
      </c>
      <c r="C49" s="45" t="str">
        <f>IF(C38&gt;"",C38,"")</f>
        <v>Jani Jormanainen</v>
      </c>
      <c r="D49" s="45" t="str">
        <f>IF(G37&gt;"",G37,"")</f>
        <v>Otto Tennilä</v>
      </c>
      <c r="E49" s="46"/>
      <c r="F49" s="22">
        <v>-10</v>
      </c>
      <c r="G49" s="14">
        <v>9</v>
      </c>
      <c r="H49" s="22">
        <v>-9</v>
      </c>
      <c r="I49" s="14">
        <v>8</v>
      </c>
      <c r="J49" s="14">
        <v>6</v>
      </c>
      <c r="K49" s="26">
        <f t="shared" si="17"/>
        <v>3</v>
      </c>
      <c r="L49" s="80">
        <f t="shared" si="18"/>
        <v>2</v>
      </c>
      <c r="M49" s="82">
        <f t="shared" si="19"/>
        <v>1</v>
      </c>
      <c r="N49" s="83">
        <f t="shared" si="20"/>
      </c>
      <c r="O49" s="28"/>
      <c r="P49" s="77"/>
      <c r="Q49" s="77"/>
      <c r="R49" s="77"/>
      <c r="S49" s="63">
        <f t="shared" si="21"/>
        <v>52</v>
      </c>
      <c r="T49" s="63">
        <f t="shared" si="22"/>
        <v>46</v>
      </c>
      <c r="U49" s="64">
        <f t="shared" si="23"/>
        <v>6</v>
      </c>
      <c r="W49" s="86"/>
      <c r="X49" s="88">
        <f t="shared" si="24"/>
        <v>10</v>
      </c>
      <c r="Y49" s="89">
        <f t="shared" si="25"/>
        <v>12</v>
      </c>
      <c r="Z49" s="88">
        <f t="shared" si="26"/>
        <v>11</v>
      </c>
      <c r="AA49" s="89">
        <f t="shared" si="27"/>
        <v>9</v>
      </c>
      <c r="AB49" s="88">
        <f t="shared" si="28"/>
        <v>9</v>
      </c>
      <c r="AC49" s="89">
        <f t="shared" si="29"/>
        <v>11</v>
      </c>
      <c r="AD49" s="88">
        <f t="shared" si="30"/>
        <v>11</v>
      </c>
      <c r="AE49" s="89">
        <f t="shared" si="31"/>
        <v>8</v>
      </c>
      <c r="AF49" s="88">
        <f t="shared" si="32"/>
        <v>11</v>
      </c>
      <c r="AG49" s="89">
        <f t="shared" si="33"/>
        <v>6</v>
      </c>
      <c r="AH49" s="85"/>
    </row>
    <row r="50" spans="1:34" ht="15.75" thickBot="1">
      <c r="A50" s="28"/>
      <c r="B50" s="51" t="s">
        <v>23</v>
      </c>
      <c r="C50" s="57">
        <f>IF(C40&gt;"",C40&amp;" / "&amp;C41,"")</f>
      </c>
      <c r="D50" s="57">
        <f>IF(G40&gt;"",G40&amp;" / "&amp;G41,"")</f>
      </c>
      <c r="E50" s="90"/>
      <c r="F50" s="16"/>
      <c r="G50" s="16"/>
      <c r="H50" s="16"/>
      <c r="I50" s="17"/>
      <c r="J50" s="17"/>
      <c r="K50" s="26">
        <f t="shared" si="17"/>
      </c>
      <c r="L50" s="81">
        <f t="shared" si="18"/>
      </c>
      <c r="M50" s="82">
        <f t="shared" si="19"/>
      </c>
      <c r="N50" s="83">
        <f t="shared" si="20"/>
      </c>
      <c r="O50" s="28"/>
      <c r="P50" s="77"/>
      <c r="Q50" s="77"/>
      <c r="R50" s="77"/>
      <c r="S50" s="63">
        <f t="shared" si="21"/>
        <v>0</v>
      </c>
      <c r="T50" s="63">
        <f t="shared" si="22"/>
        <v>0</v>
      </c>
      <c r="U50" s="64">
        <f t="shared" si="23"/>
        <v>0</v>
      </c>
      <c r="W50" s="86"/>
      <c r="X50" s="88">
        <f t="shared" si="24"/>
        <v>0</v>
      </c>
      <c r="Y50" s="89">
        <f t="shared" si="25"/>
        <v>0</v>
      </c>
      <c r="Z50" s="88">
        <f t="shared" si="26"/>
        <v>0</v>
      </c>
      <c r="AA50" s="89">
        <f t="shared" si="27"/>
        <v>0</v>
      </c>
      <c r="AB50" s="88">
        <f t="shared" si="28"/>
        <v>0</v>
      </c>
      <c r="AC50" s="89">
        <f t="shared" si="29"/>
        <v>0</v>
      </c>
      <c r="AD50" s="88">
        <f t="shared" si="30"/>
        <v>0</v>
      </c>
      <c r="AE50" s="89">
        <f t="shared" si="31"/>
        <v>0</v>
      </c>
      <c r="AF50" s="88">
        <f t="shared" si="32"/>
        <v>0</v>
      </c>
      <c r="AG50" s="89">
        <f t="shared" si="33"/>
        <v>0</v>
      </c>
      <c r="AH50" s="85"/>
    </row>
    <row r="51" spans="1:34" ht="16.5" thickBot="1">
      <c r="A51" s="8"/>
      <c r="B51" s="1"/>
      <c r="C51" s="1"/>
      <c r="D51" s="1"/>
      <c r="E51" s="1"/>
      <c r="F51" s="1"/>
      <c r="G51" s="1"/>
      <c r="H51" s="1"/>
      <c r="I51" s="43" t="s">
        <v>26</v>
      </c>
      <c r="J51" s="36"/>
      <c r="K51" s="53">
        <f>IF(ISBLANK(C36),"",SUM(K44:K49))</f>
        <v>14</v>
      </c>
      <c r="L51" s="102">
        <f>IF(ISBLANK(G36),"",SUM(L44:L49))</f>
        <v>12</v>
      </c>
      <c r="M51" s="103">
        <f>IF(ISBLANK(F44),"",SUM(M44:M50))</f>
        <v>4</v>
      </c>
      <c r="N51" s="104">
        <f>IF(ISBLANK(F44),"",SUM(N44:N50))</f>
        <v>2</v>
      </c>
      <c r="O51" s="9"/>
      <c r="S51" s="65">
        <f>SUM(S44:S49)</f>
        <v>244</v>
      </c>
      <c r="T51" s="63">
        <f>SUM(T44:T49)</f>
        <v>229</v>
      </c>
      <c r="U51" s="64">
        <f>SUM(U44:U49)</f>
        <v>15</v>
      </c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</row>
    <row r="52" spans="1:15" ht="15">
      <c r="A52" s="8"/>
      <c r="B52" s="58" t="s">
        <v>24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9"/>
    </row>
    <row r="53" spans="1:16" ht="15">
      <c r="A53" s="8"/>
      <c r="B53" s="19" t="s">
        <v>4</v>
      </c>
      <c r="C53" s="19"/>
      <c r="D53" s="19" t="s">
        <v>5</v>
      </c>
      <c r="E53" s="20"/>
      <c r="F53" s="19"/>
      <c r="G53" s="19" t="s">
        <v>6</v>
      </c>
      <c r="H53" s="20"/>
      <c r="I53" s="19"/>
      <c r="J53" s="21" t="s">
        <v>25</v>
      </c>
      <c r="K53" s="2"/>
      <c r="L53" s="1"/>
      <c r="M53" s="1"/>
      <c r="N53" s="1"/>
      <c r="O53" s="9"/>
      <c r="P53" s="59"/>
    </row>
    <row r="54" spans="1:15" ht="15.75" thickBot="1">
      <c r="A54" s="74"/>
      <c r="B54" s="75"/>
      <c r="C54" s="75"/>
      <c r="D54" s="75"/>
      <c r="E54" s="75"/>
      <c r="F54" s="75"/>
      <c r="G54" s="75"/>
      <c r="H54" s="75"/>
      <c r="I54" s="75"/>
      <c r="J54" s="122" t="str">
        <f>IF(M51&gt;=4,C35,IF(N51&gt;=4,G35,""))</f>
        <v>PT Espoo</v>
      </c>
      <c r="K54" s="123"/>
      <c r="L54" s="123"/>
      <c r="M54" s="123"/>
      <c r="N54" s="124"/>
      <c r="O54" s="28"/>
    </row>
    <row r="55" spans="1:15" ht="18">
      <c r="A55" s="33"/>
      <c r="B55" s="12"/>
      <c r="C55" s="12"/>
      <c r="D55" s="12"/>
      <c r="E55" s="12"/>
      <c r="F55" s="12"/>
      <c r="G55" s="12"/>
      <c r="H55" s="12"/>
      <c r="I55" s="12"/>
      <c r="J55" s="13"/>
      <c r="K55" s="13"/>
      <c r="L55" s="13"/>
      <c r="M55" s="13"/>
      <c r="N55" s="13"/>
      <c r="O55" s="29"/>
    </row>
    <row r="56" ht="15">
      <c r="B56" s="54" t="s">
        <v>55</v>
      </c>
    </row>
    <row r="57" spans="17:18" ht="15">
      <c r="Q57" s="44"/>
      <c r="R57" s="44"/>
    </row>
    <row r="58" spans="1:15" ht="16.5" thickBot="1">
      <c r="A58" s="32"/>
      <c r="B58" s="31"/>
      <c r="C58" s="25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30"/>
    </row>
    <row r="59" spans="1:21" ht="15.75">
      <c r="A59" s="8"/>
      <c r="B59" s="2"/>
      <c r="C59" s="56" t="s">
        <v>29</v>
      </c>
      <c r="D59" s="1"/>
      <c r="E59" s="1"/>
      <c r="F59" s="2"/>
      <c r="G59" s="94" t="s">
        <v>15</v>
      </c>
      <c r="H59" s="95"/>
      <c r="I59" s="96"/>
      <c r="J59" s="125">
        <v>42476</v>
      </c>
      <c r="K59" s="126"/>
      <c r="L59" s="126"/>
      <c r="M59" s="126"/>
      <c r="N59" s="127"/>
      <c r="O59" s="9"/>
      <c r="U59" s="54"/>
    </row>
    <row r="60" spans="1:21" ht="21" thickBot="1">
      <c r="A60" s="8"/>
      <c r="B60" s="5"/>
      <c r="C60" s="78" t="s">
        <v>53</v>
      </c>
      <c r="D60" s="1"/>
      <c r="E60" s="1"/>
      <c r="F60" s="2"/>
      <c r="G60" s="97" t="s">
        <v>54</v>
      </c>
      <c r="H60" s="98"/>
      <c r="I60" s="99"/>
      <c r="J60" s="128" t="s">
        <v>57</v>
      </c>
      <c r="K60" s="128"/>
      <c r="L60" s="128"/>
      <c r="M60" s="128"/>
      <c r="N60" s="129"/>
      <c r="O60" s="9"/>
      <c r="U60" s="72"/>
    </row>
    <row r="61" spans="1:22" ht="15.75" thickBot="1">
      <c r="A61" s="8"/>
      <c r="B61" s="2"/>
      <c r="C61" s="50" t="s">
        <v>40</v>
      </c>
      <c r="D61" s="1"/>
      <c r="E61" s="1"/>
      <c r="F61" s="1"/>
      <c r="G61" s="50" t="s">
        <v>40</v>
      </c>
      <c r="H61" s="1"/>
      <c r="I61" s="1"/>
      <c r="J61" s="1"/>
      <c r="K61" s="1"/>
      <c r="L61" s="1"/>
      <c r="M61" s="1"/>
      <c r="N61" s="1"/>
      <c r="O61" s="9"/>
      <c r="Q61" s="44"/>
      <c r="R61" s="44"/>
      <c r="U61" s="59"/>
      <c r="V61" s="59"/>
    </row>
    <row r="62" spans="1:21" ht="16.5" thickBot="1">
      <c r="A62" s="8"/>
      <c r="B62" s="100" t="s">
        <v>36</v>
      </c>
      <c r="C62" s="107" t="s">
        <v>58</v>
      </c>
      <c r="D62" s="113"/>
      <c r="E62" s="101"/>
      <c r="F62" s="100" t="s">
        <v>37</v>
      </c>
      <c r="G62" s="107" t="s">
        <v>66</v>
      </c>
      <c r="H62" s="108"/>
      <c r="I62" s="108"/>
      <c r="J62" s="108"/>
      <c r="K62" s="108"/>
      <c r="L62" s="108"/>
      <c r="M62" s="108"/>
      <c r="N62" s="109"/>
      <c r="O62" s="9"/>
      <c r="Q62" s="44"/>
      <c r="R62" s="44"/>
      <c r="U62" s="59"/>
    </row>
    <row r="63" spans="1:18" ht="15">
      <c r="A63" s="28"/>
      <c r="B63" s="66" t="s">
        <v>0</v>
      </c>
      <c r="C63" s="114" t="s">
        <v>61</v>
      </c>
      <c r="D63" s="115"/>
      <c r="E63" s="23"/>
      <c r="F63" s="68" t="s">
        <v>1</v>
      </c>
      <c r="G63" s="114" t="s">
        <v>68</v>
      </c>
      <c r="H63" s="118"/>
      <c r="I63" s="118"/>
      <c r="J63" s="118"/>
      <c r="K63" s="118"/>
      <c r="L63" s="118"/>
      <c r="M63" s="118"/>
      <c r="N63" s="119"/>
      <c r="O63" s="28"/>
      <c r="Q63" s="44"/>
      <c r="R63" s="44"/>
    </row>
    <row r="64" spans="1:18" ht="15">
      <c r="A64" s="28"/>
      <c r="B64" s="67" t="s">
        <v>2</v>
      </c>
      <c r="C64" s="105" t="s">
        <v>60</v>
      </c>
      <c r="D64" s="106"/>
      <c r="E64" s="23"/>
      <c r="F64" s="69" t="s">
        <v>3</v>
      </c>
      <c r="G64" s="110" t="s">
        <v>69</v>
      </c>
      <c r="H64" s="111"/>
      <c r="I64" s="111"/>
      <c r="J64" s="111"/>
      <c r="K64" s="111"/>
      <c r="L64" s="111"/>
      <c r="M64" s="111"/>
      <c r="N64" s="112"/>
      <c r="O64" s="28"/>
      <c r="Q64" s="44"/>
      <c r="R64" s="44"/>
    </row>
    <row r="65" spans="1:21" ht="15">
      <c r="A65" s="8"/>
      <c r="B65" s="67" t="s">
        <v>16</v>
      </c>
      <c r="C65" s="105" t="s">
        <v>62</v>
      </c>
      <c r="D65" s="106"/>
      <c r="E65" s="23"/>
      <c r="F65" s="69" t="s">
        <v>17</v>
      </c>
      <c r="G65" s="110" t="s">
        <v>67</v>
      </c>
      <c r="H65" s="111"/>
      <c r="I65" s="111"/>
      <c r="J65" s="111"/>
      <c r="K65" s="111"/>
      <c r="L65" s="111"/>
      <c r="M65" s="111"/>
      <c r="N65" s="112"/>
      <c r="O65" s="9"/>
      <c r="Q65" s="44"/>
      <c r="R65" s="44"/>
      <c r="U65" s="73"/>
    </row>
    <row r="66" spans="1:21" ht="15">
      <c r="A66" s="8"/>
      <c r="B66" s="47" t="s">
        <v>56</v>
      </c>
      <c r="C66" s="55"/>
      <c r="D66" s="39"/>
      <c r="E66" s="6"/>
      <c r="F66" s="47" t="s">
        <v>56</v>
      </c>
      <c r="G66" s="55"/>
      <c r="H66" s="40"/>
      <c r="I66" s="40"/>
      <c r="J66" s="40"/>
      <c r="K66" s="40"/>
      <c r="L66" s="40"/>
      <c r="M66" s="40"/>
      <c r="N66" s="40"/>
      <c r="O66" s="9"/>
      <c r="Q66" s="44"/>
      <c r="R66" s="44"/>
      <c r="U66" s="72"/>
    </row>
    <row r="67" spans="1:18" ht="15">
      <c r="A67" s="28"/>
      <c r="B67" s="41" t="s">
        <v>38</v>
      </c>
      <c r="C67" s="105"/>
      <c r="D67" s="106"/>
      <c r="E67" s="23"/>
      <c r="F67" s="42" t="s">
        <v>14</v>
      </c>
      <c r="G67" s="110"/>
      <c r="H67" s="111"/>
      <c r="I67" s="111"/>
      <c r="J67" s="111"/>
      <c r="K67" s="111"/>
      <c r="L67" s="111"/>
      <c r="M67" s="111"/>
      <c r="N67" s="112"/>
      <c r="O67" s="28"/>
      <c r="Q67" s="44"/>
      <c r="R67" s="44"/>
    </row>
    <row r="68" spans="1:21" ht="15">
      <c r="A68" s="28"/>
      <c r="B68" s="37" t="s">
        <v>39</v>
      </c>
      <c r="C68" s="105"/>
      <c r="D68" s="106"/>
      <c r="E68" s="23"/>
      <c r="F68" s="38" t="s">
        <v>51</v>
      </c>
      <c r="G68" s="110"/>
      <c r="H68" s="111"/>
      <c r="I68" s="111"/>
      <c r="J68" s="111"/>
      <c r="K68" s="111"/>
      <c r="L68" s="111"/>
      <c r="M68" s="111"/>
      <c r="N68" s="112"/>
      <c r="O68" s="28"/>
      <c r="Q68" s="44"/>
      <c r="R68" s="44"/>
      <c r="U68" s="72"/>
    </row>
    <row r="69" spans="1:18" ht="15.75">
      <c r="A69" s="8"/>
      <c r="B69" s="1"/>
      <c r="C69" s="1"/>
      <c r="D69" s="1"/>
      <c r="E69" s="1"/>
      <c r="F69" s="50" t="s">
        <v>21</v>
      </c>
      <c r="G69" s="4"/>
      <c r="H69" s="4"/>
      <c r="I69" s="4"/>
      <c r="J69" s="1"/>
      <c r="K69" s="1"/>
      <c r="L69" s="1"/>
      <c r="M69" s="3"/>
      <c r="N69" s="2"/>
      <c r="O69" s="9"/>
      <c r="Q69" s="44"/>
      <c r="R69" s="44"/>
    </row>
    <row r="70" spans="1:34" ht="15.75" thickBot="1">
      <c r="A70" s="8"/>
      <c r="B70" s="24" t="s">
        <v>20</v>
      </c>
      <c r="C70" s="1"/>
      <c r="D70" s="1"/>
      <c r="E70" s="1"/>
      <c r="F70" s="70" t="s">
        <v>9</v>
      </c>
      <c r="G70" s="70" t="s">
        <v>10</v>
      </c>
      <c r="H70" s="70" t="s">
        <v>11</v>
      </c>
      <c r="I70" s="70" t="s">
        <v>12</v>
      </c>
      <c r="J70" s="70" t="s">
        <v>13</v>
      </c>
      <c r="K70" s="116" t="s">
        <v>18</v>
      </c>
      <c r="L70" s="117"/>
      <c r="M70" s="10" t="s">
        <v>19</v>
      </c>
      <c r="N70" s="11" t="s">
        <v>14</v>
      </c>
      <c r="O70" s="28"/>
      <c r="P70" s="76" t="s">
        <v>41</v>
      </c>
      <c r="Q70" s="76" t="s">
        <v>42</v>
      </c>
      <c r="R70" s="76" t="s">
        <v>43</v>
      </c>
      <c r="S70" s="60" t="s">
        <v>30</v>
      </c>
      <c r="T70" s="61"/>
      <c r="U70" s="62" t="s">
        <v>31</v>
      </c>
      <c r="W70" s="86"/>
      <c r="X70" s="87" t="s">
        <v>32</v>
      </c>
      <c r="Y70" s="87"/>
      <c r="Z70" s="87"/>
      <c r="AA70" s="87"/>
      <c r="AB70" s="87"/>
      <c r="AC70" s="87"/>
      <c r="AD70" s="86"/>
      <c r="AE70" s="86"/>
      <c r="AF70" s="86"/>
      <c r="AG70" s="86"/>
      <c r="AH70" s="85"/>
    </row>
    <row r="71" spans="1:34" ht="15.75" thickBot="1">
      <c r="A71" s="28"/>
      <c r="B71" s="51" t="s">
        <v>7</v>
      </c>
      <c r="C71" s="45" t="str">
        <f>IF(C63&gt;"",C63,"")</f>
        <v>Miikka O'Connor</v>
      </c>
      <c r="D71" s="45" t="str">
        <f>IF(G63&gt;"",G63,"")</f>
        <v>Pauli Hietikko</v>
      </c>
      <c r="E71" s="45">
        <f>IF(E63&gt;"",E63&amp;" - "&amp;I63,"")</f>
      </c>
      <c r="F71" s="14">
        <v>-8</v>
      </c>
      <c r="G71" s="14">
        <v>6</v>
      </c>
      <c r="H71" s="22">
        <v>7</v>
      </c>
      <c r="I71" s="14">
        <v>-7</v>
      </c>
      <c r="J71" s="14">
        <v>-11</v>
      </c>
      <c r="K71" s="26">
        <f aca="true" t="shared" si="34" ref="K71:K77">IF(ISBLANK(F71),"",COUNTIF(F71:J71,"&gt;=0"))</f>
        <v>2</v>
      </c>
      <c r="L71" s="27">
        <f aca="true" t="shared" si="35" ref="L71:L77">IF(ISBLANK(F71),"",(IF(LEFT(F71,1)="-",1,0)+IF(LEFT(G71,1)="-",1,0)+IF(LEFT(H71,1)="-",1,0)+IF(LEFT(I71,1)="-",1,0)+IF(LEFT(J71,1)="-",1,0)))</f>
        <v>3</v>
      </c>
      <c r="M71" s="35">
        <f aca="true" t="shared" si="36" ref="M71:M77">IF(K71=3,1,"")</f>
      </c>
      <c r="N71" s="34">
        <f aca="true" t="shared" si="37" ref="N71:N77">IF(L71=3,1,"")</f>
        <v>1</v>
      </c>
      <c r="O71" s="28"/>
      <c r="P71" s="77"/>
      <c r="Q71" s="77"/>
      <c r="R71" s="77"/>
      <c r="S71" s="63">
        <f aca="true" t="shared" si="38" ref="S71:S77">+X71+Z71+AB71+AD71+AF71</f>
        <v>48</v>
      </c>
      <c r="T71" s="63">
        <f aca="true" t="shared" si="39" ref="T71:T77">+Y71+AA71+AC71+AE71+AG71</f>
        <v>48</v>
      </c>
      <c r="U71" s="64">
        <f aca="true" t="shared" si="40" ref="U71:U77">+S71-T71</f>
        <v>0</v>
      </c>
      <c r="W71" s="86"/>
      <c r="X71" s="88">
        <f aca="true" t="shared" si="41" ref="X71:X77">IF(F71="",0,IF(LEFT(F71,1)="-",ABS(F71),(IF(F71&gt;9,F71+2,11))))</f>
        <v>8</v>
      </c>
      <c r="Y71" s="89">
        <f aca="true" t="shared" si="42" ref="Y71:Y77">IF(F71="",0,IF(LEFT(F71,1)="-",(IF(ABS(F71)&gt;9,(ABS(F71)+2),11)),F71))</f>
        <v>11</v>
      </c>
      <c r="Z71" s="88">
        <f aca="true" t="shared" si="43" ref="Z71:Z77">IF(G71="",0,IF(LEFT(G71,1)="-",ABS(G71),(IF(G71&gt;9,G71+2,11))))</f>
        <v>11</v>
      </c>
      <c r="AA71" s="89">
        <f aca="true" t="shared" si="44" ref="AA71:AA77">IF(G71="",0,IF(LEFT(G71,1)="-",(IF(ABS(G71)&gt;9,(ABS(G71)+2),11)),G71))</f>
        <v>6</v>
      </c>
      <c r="AB71" s="88">
        <f aca="true" t="shared" si="45" ref="AB71:AB77">IF(H71="",0,IF(LEFT(H71,1)="-",ABS(H71),(IF(H71&gt;9,H71+2,11))))</f>
        <v>11</v>
      </c>
      <c r="AC71" s="89">
        <f aca="true" t="shared" si="46" ref="AC71:AC77">IF(H71="",0,IF(LEFT(H71,1)="-",(IF(ABS(H71)&gt;9,(ABS(H71)+2),11)),H71))</f>
        <v>7</v>
      </c>
      <c r="AD71" s="88">
        <f aca="true" t="shared" si="47" ref="AD71:AD77">IF(I71="",0,IF(LEFT(I71,1)="-",ABS(I71),(IF(I71&gt;9,I71+2,11))))</f>
        <v>7</v>
      </c>
      <c r="AE71" s="89">
        <f aca="true" t="shared" si="48" ref="AE71:AE77">IF(I71="",0,IF(LEFT(I71,1)="-",(IF(ABS(I71)&gt;9,(ABS(I71)+2),11)),I71))</f>
        <v>11</v>
      </c>
      <c r="AF71" s="88">
        <f aca="true" t="shared" si="49" ref="AF71:AF77">IF(J71="",0,IF(LEFT(J71,1)="-",ABS(J71),(IF(J71&gt;9,J71+2,11))))</f>
        <v>11</v>
      </c>
      <c r="AG71" s="89">
        <f aca="true" t="shared" si="50" ref="AG71:AG77">IF(J71="",0,IF(LEFT(J71,1)="-",(IF(ABS(J71)&gt;9,(ABS(J71)+2),11)),J71))</f>
        <v>13</v>
      </c>
      <c r="AH71" s="85"/>
    </row>
    <row r="72" spans="1:34" ht="15.75" thickBot="1">
      <c r="A72" s="28"/>
      <c r="B72" s="52" t="s">
        <v>22</v>
      </c>
      <c r="C72" s="71" t="str">
        <f>IF(C65&gt;"",C65,"")</f>
        <v>Aki Kontala</v>
      </c>
      <c r="D72" s="45" t="str">
        <f>IF(G65&gt;"",G65,"")</f>
        <v>Toni Soine</v>
      </c>
      <c r="E72" s="48"/>
      <c r="F72" s="14">
        <v>-4</v>
      </c>
      <c r="G72" s="49">
        <v>-8</v>
      </c>
      <c r="H72" s="15">
        <v>-9</v>
      </c>
      <c r="I72" s="15"/>
      <c r="J72" s="15"/>
      <c r="K72" s="26">
        <f t="shared" si="34"/>
        <v>0</v>
      </c>
      <c r="L72" s="27">
        <f t="shared" si="35"/>
        <v>3</v>
      </c>
      <c r="M72" s="35">
        <f t="shared" si="36"/>
      </c>
      <c r="N72" s="34">
        <f t="shared" si="37"/>
        <v>1</v>
      </c>
      <c r="O72" s="28"/>
      <c r="P72" s="77"/>
      <c r="Q72" s="77"/>
      <c r="R72" s="77"/>
      <c r="S72" s="63">
        <f t="shared" si="38"/>
        <v>21</v>
      </c>
      <c r="T72" s="63">
        <f t="shared" si="39"/>
        <v>33</v>
      </c>
      <c r="U72" s="64">
        <f t="shared" si="40"/>
        <v>-12</v>
      </c>
      <c r="W72" s="86"/>
      <c r="X72" s="88">
        <f t="shared" si="41"/>
        <v>4</v>
      </c>
      <c r="Y72" s="89">
        <f t="shared" si="42"/>
        <v>11</v>
      </c>
      <c r="Z72" s="88">
        <f t="shared" si="43"/>
        <v>8</v>
      </c>
      <c r="AA72" s="89">
        <f t="shared" si="44"/>
        <v>11</v>
      </c>
      <c r="AB72" s="88">
        <f t="shared" si="45"/>
        <v>9</v>
      </c>
      <c r="AC72" s="89">
        <f t="shared" si="46"/>
        <v>11</v>
      </c>
      <c r="AD72" s="88">
        <f t="shared" si="47"/>
        <v>0</v>
      </c>
      <c r="AE72" s="89">
        <f t="shared" si="48"/>
        <v>0</v>
      </c>
      <c r="AF72" s="88">
        <f t="shared" si="49"/>
        <v>0</v>
      </c>
      <c r="AG72" s="89">
        <f t="shared" si="50"/>
        <v>0</v>
      </c>
      <c r="AH72" s="85"/>
    </row>
    <row r="73" spans="1:34" ht="15.75" thickBot="1">
      <c r="A73" s="28"/>
      <c r="B73" s="51" t="s">
        <v>8</v>
      </c>
      <c r="C73" s="45" t="str">
        <f>IF(C64&gt;"",C64,"")</f>
        <v>Tobias Bergman</v>
      </c>
      <c r="D73" s="45" t="str">
        <f>IF(G64&gt;"",G64,"")</f>
        <v>Jani Jormanainen</v>
      </c>
      <c r="E73" s="46"/>
      <c r="F73" s="18">
        <v>9</v>
      </c>
      <c r="G73" s="14">
        <v>9</v>
      </c>
      <c r="H73" s="14">
        <v>-4</v>
      </c>
      <c r="I73" s="14">
        <v>7</v>
      </c>
      <c r="J73" s="22"/>
      <c r="K73" s="26">
        <f t="shared" si="34"/>
        <v>3</v>
      </c>
      <c r="L73" s="27">
        <f t="shared" si="35"/>
        <v>1</v>
      </c>
      <c r="M73" s="35">
        <f t="shared" si="36"/>
        <v>1</v>
      </c>
      <c r="N73" s="34">
        <f t="shared" si="37"/>
      </c>
      <c r="O73" s="28"/>
      <c r="P73" s="77"/>
      <c r="Q73" s="77"/>
      <c r="R73" s="77"/>
      <c r="S73" s="63">
        <f t="shared" si="38"/>
        <v>37</v>
      </c>
      <c r="T73" s="63">
        <f t="shared" si="39"/>
        <v>36</v>
      </c>
      <c r="U73" s="64">
        <f t="shared" si="40"/>
        <v>1</v>
      </c>
      <c r="W73" s="86"/>
      <c r="X73" s="88">
        <f t="shared" si="41"/>
        <v>11</v>
      </c>
      <c r="Y73" s="89">
        <f t="shared" si="42"/>
        <v>9</v>
      </c>
      <c r="Z73" s="88">
        <f t="shared" si="43"/>
        <v>11</v>
      </c>
      <c r="AA73" s="89">
        <f t="shared" si="44"/>
        <v>9</v>
      </c>
      <c r="AB73" s="88">
        <f t="shared" si="45"/>
        <v>4</v>
      </c>
      <c r="AC73" s="89">
        <f t="shared" si="46"/>
        <v>11</v>
      </c>
      <c r="AD73" s="88">
        <f t="shared" si="47"/>
        <v>11</v>
      </c>
      <c r="AE73" s="89">
        <f t="shared" si="48"/>
        <v>7</v>
      </c>
      <c r="AF73" s="88">
        <f t="shared" si="49"/>
        <v>0</v>
      </c>
      <c r="AG73" s="89">
        <f t="shared" si="50"/>
        <v>0</v>
      </c>
      <c r="AH73" s="85"/>
    </row>
    <row r="74" spans="1:34" ht="15.75" thickBot="1">
      <c r="A74" s="28"/>
      <c r="B74" s="52" t="s">
        <v>44</v>
      </c>
      <c r="C74" s="45" t="str">
        <f>IF(C63&gt;"",C63,"")</f>
        <v>Miikka O'Connor</v>
      </c>
      <c r="D74" s="45" t="str">
        <f>IF(G65&gt;"",G65,"")</f>
        <v>Toni Soine</v>
      </c>
      <c r="E74" s="48"/>
      <c r="F74" s="15">
        <v>-6</v>
      </c>
      <c r="G74" s="49">
        <v>-8</v>
      </c>
      <c r="H74" s="15">
        <v>-8</v>
      </c>
      <c r="I74" s="15"/>
      <c r="J74" s="15"/>
      <c r="K74" s="26">
        <f t="shared" si="34"/>
        <v>0</v>
      </c>
      <c r="L74" s="27">
        <f t="shared" si="35"/>
        <v>3</v>
      </c>
      <c r="M74" s="35">
        <f t="shared" si="36"/>
      </c>
      <c r="N74" s="34">
        <f t="shared" si="37"/>
        <v>1</v>
      </c>
      <c r="O74" s="28"/>
      <c r="P74" s="77"/>
      <c r="Q74" s="77"/>
      <c r="R74" s="77"/>
      <c r="S74" s="63">
        <f t="shared" si="38"/>
        <v>22</v>
      </c>
      <c r="T74" s="63">
        <f t="shared" si="39"/>
        <v>33</v>
      </c>
      <c r="U74" s="64">
        <f t="shared" si="40"/>
        <v>-11</v>
      </c>
      <c r="W74" s="86"/>
      <c r="X74" s="88">
        <f t="shared" si="41"/>
        <v>6</v>
      </c>
      <c r="Y74" s="89">
        <f t="shared" si="42"/>
        <v>11</v>
      </c>
      <c r="Z74" s="88">
        <f t="shared" si="43"/>
        <v>8</v>
      </c>
      <c r="AA74" s="89">
        <f t="shared" si="44"/>
        <v>11</v>
      </c>
      <c r="AB74" s="88">
        <f t="shared" si="45"/>
        <v>8</v>
      </c>
      <c r="AC74" s="89">
        <f t="shared" si="46"/>
        <v>11</v>
      </c>
      <c r="AD74" s="88">
        <f t="shared" si="47"/>
        <v>0</v>
      </c>
      <c r="AE74" s="89">
        <f t="shared" si="48"/>
        <v>0</v>
      </c>
      <c r="AF74" s="88">
        <f t="shared" si="49"/>
        <v>0</v>
      </c>
      <c r="AG74" s="89">
        <f t="shared" si="50"/>
        <v>0</v>
      </c>
      <c r="AH74" s="85"/>
    </row>
    <row r="75" spans="1:34" ht="15.75" thickBot="1">
      <c r="A75" s="28"/>
      <c r="B75" s="51" t="s">
        <v>45</v>
      </c>
      <c r="C75" s="45" t="str">
        <f>IF(C64&gt;"",C64,"")</f>
        <v>Tobias Bergman</v>
      </c>
      <c r="D75" s="45" t="str">
        <f>IF(G63&gt;"",G63,"")</f>
        <v>Pauli Hietikko</v>
      </c>
      <c r="E75" s="46"/>
      <c r="F75" s="14">
        <v>7</v>
      </c>
      <c r="G75" s="14">
        <v>9</v>
      </c>
      <c r="H75" s="14">
        <v>5</v>
      </c>
      <c r="I75" s="22"/>
      <c r="J75" s="22"/>
      <c r="K75" s="26">
        <f t="shared" si="34"/>
        <v>3</v>
      </c>
      <c r="L75" s="27">
        <f t="shared" si="35"/>
        <v>0</v>
      </c>
      <c r="M75" s="35">
        <f t="shared" si="36"/>
        <v>1</v>
      </c>
      <c r="N75" s="34">
        <f t="shared" si="37"/>
      </c>
      <c r="O75" s="28"/>
      <c r="P75" s="77"/>
      <c r="Q75" s="77"/>
      <c r="R75" s="77"/>
      <c r="S75" s="63">
        <f t="shared" si="38"/>
        <v>33</v>
      </c>
      <c r="T75" s="63">
        <f t="shared" si="39"/>
        <v>21</v>
      </c>
      <c r="U75" s="64">
        <f t="shared" si="40"/>
        <v>12</v>
      </c>
      <c r="W75" s="86"/>
      <c r="X75" s="88">
        <f t="shared" si="41"/>
        <v>11</v>
      </c>
      <c r="Y75" s="89">
        <f t="shared" si="42"/>
        <v>7</v>
      </c>
      <c r="Z75" s="88">
        <f t="shared" si="43"/>
        <v>11</v>
      </c>
      <c r="AA75" s="89">
        <f t="shared" si="44"/>
        <v>9</v>
      </c>
      <c r="AB75" s="88">
        <f t="shared" si="45"/>
        <v>11</v>
      </c>
      <c r="AC75" s="89">
        <f t="shared" si="46"/>
        <v>5</v>
      </c>
      <c r="AD75" s="88">
        <f t="shared" si="47"/>
        <v>0</v>
      </c>
      <c r="AE75" s="89">
        <f t="shared" si="48"/>
        <v>0</v>
      </c>
      <c r="AF75" s="88">
        <f t="shared" si="49"/>
        <v>0</v>
      </c>
      <c r="AG75" s="89">
        <f t="shared" si="50"/>
        <v>0</v>
      </c>
      <c r="AH75" s="85"/>
    </row>
    <row r="76" spans="1:34" ht="15.75" thickBot="1">
      <c r="A76" s="28"/>
      <c r="B76" s="51" t="s">
        <v>46</v>
      </c>
      <c r="C76" s="45" t="str">
        <f>IF(C65&gt;"",C65,"")</f>
        <v>Aki Kontala</v>
      </c>
      <c r="D76" s="45" t="str">
        <f>IF(G64&gt;"",G64,"")</f>
        <v>Jani Jormanainen</v>
      </c>
      <c r="E76" s="46"/>
      <c r="F76" s="22">
        <v>7</v>
      </c>
      <c r="G76" s="14">
        <v>-9</v>
      </c>
      <c r="H76" s="22">
        <v>-9</v>
      </c>
      <c r="I76" s="14">
        <v>7</v>
      </c>
      <c r="J76" s="14">
        <v>-10</v>
      </c>
      <c r="K76" s="26">
        <f t="shared" si="34"/>
        <v>2</v>
      </c>
      <c r="L76" s="80">
        <f t="shared" si="35"/>
        <v>3</v>
      </c>
      <c r="M76" s="82">
        <f t="shared" si="36"/>
      </c>
      <c r="N76" s="83">
        <f t="shared" si="37"/>
        <v>1</v>
      </c>
      <c r="O76" s="28"/>
      <c r="P76" s="77"/>
      <c r="Q76" s="77"/>
      <c r="R76" s="77"/>
      <c r="S76" s="63">
        <f t="shared" si="38"/>
        <v>50</v>
      </c>
      <c r="T76" s="63">
        <f t="shared" si="39"/>
        <v>48</v>
      </c>
      <c r="U76" s="64">
        <f t="shared" si="40"/>
        <v>2</v>
      </c>
      <c r="W76" s="86"/>
      <c r="X76" s="88">
        <f t="shared" si="41"/>
        <v>11</v>
      </c>
      <c r="Y76" s="89">
        <f t="shared" si="42"/>
        <v>7</v>
      </c>
      <c r="Z76" s="88">
        <f t="shared" si="43"/>
        <v>9</v>
      </c>
      <c r="AA76" s="89">
        <f t="shared" si="44"/>
        <v>11</v>
      </c>
      <c r="AB76" s="88">
        <f t="shared" si="45"/>
        <v>9</v>
      </c>
      <c r="AC76" s="89">
        <f t="shared" si="46"/>
        <v>11</v>
      </c>
      <c r="AD76" s="88">
        <f t="shared" si="47"/>
        <v>11</v>
      </c>
      <c r="AE76" s="89">
        <f t="shared" si="48"/>
        <v>7</v>
      </c>
      <c r="AF76" s="88">
        <f t="shared" si="49"/>
        <v>10</v>
      </c>
      <c r="AG76" s="89">
        <f t="shared" si="50"/>
        <v>12</v>
      </c>
      <c r="AH76" s="85"/>
    </row>
    <row r="77" spans="1:34" ht="15.75" thickBot="1">
      <c r="A77" s="28"/>
      <c r="B77" s="51" t="s">
        <v>23</v>
      </c>
      <c r="C77" s="57">
        <f>IF(C67&gt;"",C67&amp;" / "&amp;C68,"")</f>
      </c>
      <c r="D77" s="57">
        <f>IF(G67&gt;"",G67&amp;" / "&amp;G68,"")</f>
      </c>
      <c r="E77" s="90"/>
      <c r="F77" s="16"/>
      <c r="G77" s="16"/>
      <c r="H77" s="16"/>
      <c r="I77" s="17"/>
      <c r="J77" s="17"/>
      <c r="K77" s="26">
        <f t="shared" si="34"/>
      </c>
      <c r="L77" s="81">
        <f t="shared" si="35"/>
      </c>
      <c r="M77" s="82">
        <f t="shared" si="36"/>
      </c>
      <c r="N77" s="83">
        <f t="shared" si="37"/>
      </c>
      <c r="O77" s="28"/>
      <c r="P77" s="77"/>
      <c r="Q77" s="77"/>
      <c r="R77" s="77"/>
      <c r="S77" s="63">
        <f t="shared" si="38"/>
        <v>0</v>
      </c>
      <c r="T77" s="63">
        <f t="shared" si="39"/>
        <v>0</v>
      </c>
      <c r="U77" s="64">
        <f t="shared" si="40"/>
        <v>0</v>
      </c>
      <c r="W77" s="86"/>
      <c r="X77" s="88">
        <f t="shared" si="41"/>
        <v>0</v>
      </c>
      <c r="Y77" s="89">
        <f t="shared" si="42"/>
        <v>0</v>
      </c>
      <c r="Z77" s="88">
        <f t="shared" si="43"/>
        <v>0</v>
      </c>
      <c r="AA77" s="89">
        <f t="shared" si="44"/>
        <v>0</v>
      </c>
      <c r="AB77" s="88">
        <f t="shared" si="45"/>
        <v>0</v>
      </c>
      <c r="AC77" s="89">
        <f t="shared" si="46"/>
        <v>0</v>
      </c>
      <c r="AD77" s="88">
        <f t="shared" si="47"/>
        <v>0</v>
      </c>
      <c r="AE77" s="89">
        <f t="shared" si="48"/>
        <v>0</v>
      </c>
      <c r="AF77" s="88">
        <f t="shared" si="49"/>
        <v>0</v>
      </c>
      <c r="AG77" s="89">
        <f t="shared" si="50"/>
        <v>0</v>
      </c>
      <c r="AH77" s="85"/>
    </row>
    <row r="78" spans="1:34" ht="16.5" thickBot="1">
      <c r="A78" s="8"/>
      <c r="B78" s="1"/>
      <c r="C78" s="1"/>
      <c r="D78" s="1"/>
      <c r="E78" s="1"/>
      <c r="F78" s="1"/>
      <c r="G78" s="1"/>
      <c r="H78" s="1"/>
      <c r="I78" s="43" t="s">
        <v>26</v>
      </c>
      <c r="J78" s="36"/>
      <c r="K78" s="53">
        <f>IF(ISBLANK(C63),"",SUM(K71:K76))</f>
        <v>10</v>
      </c>
      <c r="L78" s="102">
        <f>IF(ISBLANK(G63),"",SUM(L71:L76))</f>
        <v>13</v>
      </c>
      <c r="M78" s="103">
        <f>IF(ISBLANK(F71),"",SUM(M71:M77))</f>
        <v>2</v>
      </c>
      <c r="N78" s="104">
        <f>IF(ISBLANK(F71),"",SUM(N71:N77))</f>
        <v>4</v>
      </c>
      <c r="O78" s="9"/>
      <c r="S78" s="65">
        <f>SUM(S71:S76)</f>
        <v>211</v>
      </c>
      <c r="T78" s="63">
        <f>SUM(T71:T76)</f>
        <v>219</v>
      </c>
      <c r="U78" s="64">
        <f>SUM(U71:U76)</f>
        <v>-8</v>
      </c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</row>
    <row r="79" spans="1:15" ht="15">
      <c r="A79" s="8"/>
      <c r="B79" s="58" t="s">
        <v>24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9"/>
    </row>
    <row r="80" spans="1:16" ht="15">
      <c r="A80" s="8"/>
      <c r="B80" s="19" t="s">
        <v>4</v>
      </c>
      <c r="C80" s="19"/>
      <c r="D80" s="19" t="s">
        <v>5</v>
      </c>
      <c r="E80" s="20"/>
      <c r="F80" s="19"/>
      <c r="G80" s="19" t="s">
        <v>6</v>
      </c>
      <c r="H80" s="20"/>
      <c r="I80" s="19"/>
      <c r="J80" s="21" t="s">
        <v>25</v>
      </c>
      <c r="K80" s="2"/>
      <c r="L80" s="1"/>
      <c r="M80" s="1"/>
      <c r="N80" s="1"/>
      <c r="O80" s="9"/>
      <c r="P80" s="59"/>
    </row>
    <row r="81" spans="1:15" ht="15.75" thickBot="1">
      <c r="A81" s="74"/>
      <c r="B81" s="75"/>
      <c r="C81" s="75"/>
      <c r="D81" s="75"/>
      <c r="E81" s="75"/>
      <c r="F81" s="75"/>
      <c r="G81" s="75"/>
      <c r="H81" s="75"/>
      <c r="I81" s="75"/>
      <c r="J81" s="122" t="str">
        <f>IF(M78&gt;=4,C62,IF(N78&gt;=4,G62,""))</f>
        <v>PT Espoo</v>
      </c>
      <c r="K81" s="123"/>
      <c r="L81" s="123"/>
      <c r="M81" s="123"/>
      <c r="N81" s="124"/>
      <c r="O81" s="28"/>
    </row>
    <row r="82" spans="1:15" ht="18">
      <c r="A82" s="33"/>
      <c r="B82" s="12"/>
      <c r="C82" s="12"/>
      <c r="D82" s="12"/>
      <c r="E82" s="12"/>
      <c r="F82" s="12"/>
      <c r="G82" s="12"/>
      <c r="H82" s="12"/>
      <c r="I82" s="12"/>
      <c r="J82" s="13"/>
      <c r="K82" s="13"/>
      <c r="L82" s="13"/>
      <c r="M82" s="13"/>
      <c r="N82" s="13"/>
      <c r="O82" s="29"/>
    </row>
    <row r="83" ht="15">
      <c r="B83" s="54" t="s">
        <v>55</v>
      </c>
    </row>
    <row r="84" spans="17:18" ht="15">
      <c r="Q84" s="44"/>
      <c r="R84" s="44"/>
    </row>
    <row r="85" spans="1:15" ht="16.5" thickBot="1">
      <c r="A85" s="32"/>
      <c r="B85" s="31"/>
      <c r="C85" s="25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30"/>
    </row>
    <row r="86" spans="1:21" ht="15.75">
      <c r="A86" s="8"/>
      <c r="B86" s="2"/>
      <c r="C86" s="56" t="s">
        <v>29</v>
      </c>
      <c r="D86" s="1"/>
      <c r="E86" s="1"/>
      <c r="F86" s="2"/>
      <c r="G86" s="94" t="s">
        <v>15</v>
      </c>
      <c r="H86" s="95"/>
      <c r="I86" s="96"/>
      <c r="J86" s="125">
        <v>42476</v>
      </c>
      <c r="K86" s="126"/>
      <c r="L86" s="126"/>
      <c r="M86" s="126"/>
      <c r="N86" s="127"/>
      <c r="O86" s="9"/>
      <c r="U86" s="54"/>
    </row>
    <row r="87" spans="1:21" ht="21" thickBot="1">
      <c r="A87" s="8"/>
      <c r="B87" s="5"/>
      <c r="C87" s="78" t="s">
        <v>53</v>
      </c>
      <c r="D87" s="1"/>
      <c r="E87" s="1"/>
      <c r="F87" s="2"/>
      <c r="G87" s="97" t="s">
        <v>54</v>
      </c>
      <c r="H87" s="98"/>
      <c r="I87" s="99"/>
      <c r="J87" s="128" t="s">
        <v>57</v>
      </c>
      <c r="K87" s="128"/>
      <c r="L87" s="128"/>
      <c r="M87" s="128"/>
      <c r="N87" s="129"/>
      <c r="O87" s="9"/>
      <c r="U87" s="72"/>
    </row>
    <row r="88" spans="1:22" ht="15.75" thickBot="1">
      <c r="A88" s="8"/>
      <c r="B88" s="2"/>
      <c r="C88" s="50" t="s">
        <v>40</v>
      </c>
      <c r="D88" s="1"/>
      <c r="E88" s="1"/>
      <c r="F88" s="1"/>
      <c r="G88" s="50" t="s">
        <v>40</v>
      </c>
      <c r="H88" s="1"/>
      <c r="I88" s="1"/>
      <c r="J88" s="1"/>
      <c r="K88" s="1"/>
      <c r="L88" s="1"/>
      <c r="M88" s="1"/>
      <c r="N88" s="1"/>
      <c r="O88" s="9"/>
      <c r="Q88" s="44"/>
      <c r="R88" s="44"/>
      <c r="U88" s="59"/>
      <c r="V88" s="59"/>
    </row>
    <row r="89" spans="1:21" ht="16.5" thickBot="1">
      <c r="A89" s="8"/>
      <c r="B89" s="100" t="s">
        <v>36</v>
      </c>
      <c r="C89" s="107" t="s">
        <v>73</v>
      </c>
      <c r="D89" s="113"/>
      <c r="E89" s="101"/>
      <c r="F89" s="100" t="s">
        <v>37</v>
      </c>
      <c r="G89" s="107" t="s">
        <v>59</v>
      </c>
      <c r="H89" s="108"/>
      <c r="I89" s="108"/>
      <c r="J89" s="108"/>
      <c r="K89" s="108"/>
      <c r="L89" s="108"/>
      <c r="M89" s="108"/>
      <c r="N89" s="109"/>
      <c r="O89" s="9"/>
      <c r="Q89" s="44"/>
      <c r="R89" s="44"/>
      <c r="U89" s="59"/>
    </row>
    <row r="90" spans="1:18" ht="15">
      <c r="A90" s="28"/>
      <c r="B90" s="66" t="s">
        <v>0</v>
      </c>
      <c r="C90" s="114" t="s">
        <v>71</v>
      </c>
      <c r="D90" s="115"/>
      <c r="E90" s="23"/>
      <c r="F90" s="68" t="s">
        <v>1</v>
      </c>
      <c r="G90" s="114" t="s">
        <v>63</v>
      </c>
      <c r="H90" s="118"/>
      <c r="I90" s="118"/>
      <c r="J90" s="118"/>
      <c r="K90" s="118"/>
      <c r="L90" s="118"/>
      <c r="M90" s="118"/>
      <c r="N90" s="119"/>
      <c r="O90" s="28"/>
      <c r="Q90" s="44"/>
      <c r="R90" s="44"/>
    </row>
    <row r="91" spans="1:18" ht="15">
      <c r="A91" s="28"/>
      <c r="B91" s="67" t="s">
        <v>2</v>
      </c>
      <c r="C91" s="105" t="s">
        <v>70</v>
      </c>
      <c r="D91" s="106"/>
      <c r="E91" s="23"/>
      <c r="F91" s="69" t="s">
        <v>3</v>
      </c>
      <c r="G91" s="110" t="s">
        <v>64</v>
      </c>
      <c r="H91" s="111"/>
      <c r="I91" s="111"/>
      <c r="J91" s="111"/>
      <c r="K91" s="111"/>
      <c r="L91" s="111"/>
      <c r="M91" s="111"/>
      <c r="N91" s="112"/>
      <c r="O91" s="28"/>
      <c r="Q91" s="44"/>
      <c r="R91" s="44"/>
    </row>
    <row r="92" spans="1:21" ht="15">
      <c r="A92" s="8"/>
      <c r="B92" s="67" t="s">
        <v>16</v>
      </c>
      <c r="C92" s="105" t="s">
        <v>72</v>
      </c>
      <c r="D92" s="106"/>
      <c r="E92" s="23"/>
      <c r="F92" s="69" t="s">
        <v>17</v>
      </c>
      <c r="G92" s="110" t="s">
        <v>65</v>
      </c>
      <c r="H92" s="111"/>
      <c r="I92" s="111"/>
      <c r="J92" s="111"/>
      <c r="K92" s="111"/>
      <c r="L92" s="111"/>
      <c r="M92" s="111"/>
      <c r="N92" s="112"/>
      <c r="O92" s="9"/>
      <c r="Q92" s="44"/>
      <c r="R92" s="44"/>
      <c r="U92" s="73"/>
    </row>
    <row r="93" spans="1:21" ht="15">
      <c r="A93" s="8"/>
      <c r="B93" s="47" t="s">
        <v>56</v>
      </c>
      <c r="C93" s="55"/>
      <c r="D93" s="39"/>
      <c r="E93" s="6"/>
      <c r="F93" s="47" t="s">
        <v>56</v>
      </c>
      <c r="G93" s="55"/>
      <c r="H93" s="40"/>
      <c r="I93" s="40"/>
      <c r="J93" s="40"/>
      <c r="K93" s="40"/>
      <c r="L93" s="40"/>
      <c r="M93" s="40"/>
      <c r="N93" s="40"/>
      <c r="O93" s="9"/>
      <c r="Q93" s="44"/>
      <c r="R93" s="44"/>
      <c r="U93" s="72"/>
    </row>
    <row r="94" spans="1:18" ht="15">
      <c r="A94" s="28"/>
      <c r="B94" s="41" t="s">
        <v>38</v>
      </c>
      <c r="C94" s="105" t="s">
        <v>71</v>
      </c>
      <c r="D94" s="106"/>
      <c r="E94" s="23"/>
      <c r="F94" s="42" t="s">
        <v>14</v>
      </c>
      <c r="G94" s="110" t="s">
        <v>63</v>
      </c>
      <c r="H94" s="111"/>
      <c r="I94" s="111"/>
      <c r="J94" s="111"/>
      <c r="K94" s="111"/>
      <c r="L94" s="111"/>
      <c r="M94" s="111"/>
      <c r="N94" s="112"/>
      <c r="O94" s="28"/>
      <c r="Q94" s="44"/>
      <c r="R94" s="44"/>
    </row>
    <row r="95" spans="1:21" ht="15">
      <c r="A95" s="28"/>
      <c r="B95" s="37" t="s">
        <v>39</v>
      </c>
      <c r="C95" s="105" t="s">
        <v>72</v>
      </c>
      <c r="D95" s="106"/>
      <c r="E95" s="23"/>
      <c r="F95" s="38" t="s">
        <v>51</v>
      </c>
      <c r="G95" s="110" t="s">
        <v>64</v>
      </c>
      <c r="H95" s="111"/>
      <c r="I95" s="111"/>
      <c r="J95" s="111"/>
      <c r="K95" s="111"/>
      <c r="L95" s="111"/>
      <c r="M95" s="111"/>
      <c r="N95" s="112"/>
      <c r="O95" s="28"/>
      <c r="Q95" s="44"/>
      <c r="R95" s="44"/>
      <c r="U95" s="72"/>
    </row>
    <row r="96" spans="1:18" ht="15.75">
      <c r="A96" s="8"/>
      <c r="B96" s="1"/>
      <c r="C96" s="1"/>
      <c r="D96" s="1"/>
      <c r="E96" s="1"/>
      <c r="F96" s="50" t="s">
        <v>21</v>
      </c>
      <c r="G96" s="4"/>
      <c r="H96" s="4"/>
      <c r="I96" s="4"/>
      <c r="J96" s="1"/>
      <c r="K96" s="1"/>
      <c r="L96" s="1"/>
      <c r="M96" s="3"/>
      <c r="N96" s="2"/>
      <c r="O96" s="9"/>
      <c r="Q96" s="44"/>
      <c r="R96" s="44"/>
    </row>
    <row r="97" spans="1:34" ht="15.75" thickBot="1">
      <c r="A97" s="8"/>
      <c r="B97" s="24" t="s">
        <v>20</v>
      </c>
      <c r="C97" s="1"/>
      <c r="D97" s="1"/>
      <c r="E97" s="1"/>
      <c r="F97" s="70" t="s">
        <v>9</v>
      </c>
      <c r="G97" s="70" t="s">
        <v>10</v>
      </c>
      <c r="H97" s="70" t="s">
        <v>11</v>
      </c>
      <c r="I97" s="70" t="s">
        <v>12</v>
      </c>
      <c r="J97" s="70" t="s">
        <v>13</v>
      </c>
      <c r="K97" s="116" t="s">
        <v>18</v>
      </c>
      <c r="L97" s="117"/>
      <c r="M97" s="10" t="s">
        <v>19</v>
      </c>
      <c r="N97" s="11" t="s">
        <v>14</v>
      </c>
      <c r="O97" s="28"/>
      <c r="P97" s="76" t="s">
        <v>41</v>
      </c>
      <c r="Q97" s="76" t="s">
        <v>42</v>
      </c>
      <c r="R97" s="76" t="s">
        <v>43</v>
      </c>
      <c r="S97" s="60" t="s">
        <v>30</v>
      </c>
      <c r="T97" s="61"/>
      <c r="U97" s="62" t="s">
        <v>31</v>
      </c>
      <c r="W97" s="86"/>
      <c r="X97" s="87" t="s">
        <v>32</v>
      </c>
      <c r="Y97" s="87"/>
      <c r="Z97" s="87"/>
      <c r="AA97" s="87"/>
      <c r="AB97" s="87"/>
      <c r="AC97" s="87"/>
      <c r="AD97" s="86"/>
      <c r="AE97" s="86"/>
      <c r="AF97" s="86"/>
      <c r="AG97" s="86"/>
      <c r="AH97" s="85"/>
    </row>
    <row r="98" spans="1:34" ht="15.75" thickBot="1">
      <c r="A98" s="28"/>
      <c r="B98" s="51" t="s">
        <v>7</v>
      </c>
      <c r="C98" s="45" t="str">
        <f>IF(C90&gt;"",C90,"")</f>
        <v>Otto Tennilä</v>
      </c>
      <c r="D98" s="45" t="str">
        <f>IF(G90&gt;"",G90,"")</f>
        <v>Mika Räsänen</v>
      </c>
      <c r="E98" s="45">
        <f>IF(E90&gt;"",E90&amp;" - "&amp;I90,"")</f>
      </c>
      <c r="F98" s="14">
        <v>-8</v>
      </c>
      <c r="G98" s="14">
        <v>9</v>
      </c>
      <c r="H98" s="22">
        <v>-7</v>
      </c>
      <c r="I98" s="14">
        <v>-3</v>
      </c>
      <c r="J98" s="14"/>
      <c r="K98" s="26">
        <f aca="true" t="shared" si="51" ref="K98:K104">IF(ISBLANK(F98),"",COUNTIF(F98:J98,"&gt;=0"))</f>
        <v>1</v>
      </c>
      <c r="L98" s="27">
        <f aca="true" t="shared" si="52" ref="L98:L104">IF(ISBLANK(F98),"",(IF(LEFT(F98,1)="-",1,0)+IF(LEFT(G98,1)="-",1,0)+IF(LEFT(H98,1)="-",1,0)+IF(LEFT(I98,1)="-",1,0)+IF(LEFT(J98,1)="-",1,0)))</f>
        <v>3</v>
      </c>
      <c r="M98" s="35">
        <f aca="true" t="shared" si="53" ref="M98:M104">IF(K98=3,1,"")</f>
      </c>
      <c r="N98" s="34">
        <f aca="true" t="shared" si="54" ref="N98:N104">IF(L98=3,1,"")</f>
        <v>1</v>
      </c>
      <c r="O98" s="28"/>
      <c r="P98" s="77"/>
      <c r="Q98" s="77"/>
      <c r="R98" s="77"/>
      <c r="S98" s="63">
        <f aca="true" t="shared" si="55" ref="S98:S104">+X98+Z98+AB98+AD98+AF98</f>
        <v>29</v>
      </c>
      <c r="T98" s="63">
        <f aca="true" t="shared" si="56" ref="T98:T104">+Y98+AA98+AC98+AE98+AG98</f>
        <v>42</v>
      </c>
      <c r="U98" s="64">
        <f aca="true" t="shared" si="57" ref="U98:U104">+S98-T98</f>
        <v>-13</v>
      </c>
      <c r="W98" s="86"/>
      <c r="X98" s="88">
        <f aca="true" t="shared" si="58" ref="X98:X104">IF(F98="",0,IF(LEFT(F98,1)="-",ABS(F98),(IF(F98&gt;9,F98+2,11))))</f>
        <v>8</v>
      </c>
      <c r="Y98" s="89">
        <f aca="true" t="shared" si="59" ref="Y98:Y104">IF(F98="",0,IF(LEFT(F98,1)="-",(IF(ABS(F98)&gt;9,(ABS(F98)+2),11)),F98))</f>
        <v>11</v>
      </c>
      <c r="Z98" s="88">
        <f aca="true" t="shared" si="60" ref="Z98:Z104">IF(G98="",0,IF(LEFT(G98,1)="-",ABS(G98),(IF(G98&gt;9,G98+2,11))))</f>
        <v>11</v>
      </c>
      <c r="AA98" s="89">
        <f aca="true" t="shared" si="61" ref="AA98:AA104">IF(G98="",0,IF(LEFT(G98,1)="-",(IF(ABS(G98)&gt;9,(ABS(G98)+2),11)),G98))</f>
        <v>9</v>
      </c>
      <c r="AB98" s="88">
        <f aca="true" t="shared" si="62" ref="AB98:AB104">IF(H98="",0,IF(LEFT(H98,1)="-",ABS(H98),(IF(H98&gt;9,H98+2,11))))</f>
        <v>7</v>
      </c>
      <c r="AC98" s="89">
        <f aca="true" t="shared" si="63" ref="AC98:AC104">IF(H98="",0,IF(LEFT(H98,1)="-",(IF(ABS(H98)&gt;9,(ABS(H98)+2),11)),H98))</f>
        <v>11</v>
      </c>
      <c r="AD98" s="88">
        <f aca="true" t="shared" si="64" ref="AD98:AD104">IF(I98="",0,IF(LEFT(I98,1)="-",ABS(I98),(IF(I98&gt;9,I98+2,11))))</f>
        <v>3</v>
      </c>
      <c r="AE98" s="89">
        <f aca="true" t="shared" si="65" ref="AE98:AE104">IF(I98="",0,IF(LEFT(I98,1)="-",(IF(ABS(I98)&gt;9,(ABS(I98)+2),11)),I98))</f>
        <v>11</v>
      </c>
      <c r="AF98" s="88">
        <f aca="true" t="shared" si="66" ref="AF98:AF104">IF(J98="",0,IF(LEFT(J98,1)="-",ABS(J98),(IF(J98&gt;9,J98+2,11))))</f>
        <v>0</v>
      </c>
      <c r="AG98" s="89">
        <f aca="true" t="shared" si="67" ref="AG98:AG104">IF(J98="",0,IF(LEFT(J98,1)="-",(IF(ABS(J98)&gt;9,(ABS(J98)+2),11)),J98))</f>
        <v>0</v>
      </c>
      <c r="AH98" s="85"/>
    </row>
    <row r="99" spans="1:34" ht="15.75" thickBot="1">
      <c r="A99" s="28"/>
      <c r="B99" s="52" t="s">
        <v>22</v>
      </c>
      <c r="C99" s="71" t="str">
        <f>IF(C92&gt;"",C92,"")</f>
        <v>Pasi Valasti</v>
      </c>
      <c r="D99" s="45" t="str">
        <f>IF(G92&gt;"",G92,"")</f>
        <v>Esa Miettinen</v>
      </c>
      <c r="E99" s="48"/>
      <c r="F99" s="14">
        <v>6</v>
      </c>
      <c r="G99" s="49">
        <v>7</v>
      </c>
      <c r="H99" s="15">
        <v>7</v>
      </c>
      <c r="I99" s="15"/>
      <c r="J99" s="15"/>
      <c r="K99" s="26">
        <f t="shared" si="51"/>
        <v>3</v>
      </c>
      <c r="L99" s="27">
        <f t="shared" si="52"/>
        <v>0</v>
      </c>
      <c r="M99" s="35">
        <f t="shared" si="53"/>
        <v>1</v>
      </c>
      <c r="N99" s="34">
        <f t="shared" si="54"/>
      </c>
      <c r="O99" s="28"/>
      <c r="P99" s="77"/>
      <c r="Q99" s="77"/>
      <c r="R99" s="77"/>
      <c r="S99" s="63">
        <f t="shared" si="55"/>
        <v>33</v>
      </c>
      <c r="T99" s="63">
        <f t="shared" si="56"/>
        <v>20</v>
      </c>
      <c r="U99" s="64">
        <f t="shared" si="57"/>
        <v>13</v>
      </c>
      <c r="W99" s="86"/>
      <c r="X99" s="88">
        <f t="shared" si="58"/>
        <v>11</v>
      </c>
      <c r="Y99" s="89">
        <f t="shared" si="59"/>
        <v>6</v>
      </c>
      <c r="Z99" s="88">
        <f t="shared" si="60"/>
        <v>11</v>
      </c>
      <c r="AA99" s="89">
        <f t="shared" si="61"/>
        <v>7</v>
      </c>
      <c r="AB99" s="88">
        <f t="shared" si="62"/>
        <v>11</v>
      </c>
      <c r="AC99" s="89">
        <f t="shared" si="63"/>
        <v>7</v>
      </c>
      <c r="AD99" s="88">
        <f t="shared" si="64"/>
        <v>0</v>
      </c>
      <c r="AE99" s="89">
        <f t="shared" si="65"/>
        <v>0</v>
      </c>
      <c r="AF99" s="88">
        <f t="shared" si="66"/>
        <v>0</v>
      </c>
      <c r="AG99" s="89">
        <f t="shared" si="67"/>
        <v>0</v>
      </c>
      <c r="AH99" s="85"/>
    </row>
    <row r="100" spans="1:34" ht="15.75" thickBot="1">
      <c r="A100" s="28"/>
      <c r="B100" s="51" t="s">
        <v>8</v>
      </c>
      <c r="C100" s="45" t="str">
        <f>IF(C91&gt;"",C91,"")</f>
        <v>Mika Tuomola</v>
      </c>
      <c r="D100" s="45" t="str">
        <f>IF(G91&gt;"",G91,"")</f>
        <v>Samuli Soine</v>
      </c>
      <c r="E100" s="46"/>
      <c r="F100" s="18">
        <v>-8</v>
      </c>
      <c r="G100" s="14">
        <v>-8</v>
      </c>
      <c r="H100" s="14">
        <v>-6</v>
      </c>
      <c r="I100" s="14"/>
      <c r="J100" s="22"/>
      <c r="K100" s="26">
        <f t="shared" si="51"/>
        <v>0</v>
      </c>
      <c r="L100" s="27">
        <f t="shared" si="52"/>
        <v>3</v>
      </c>
      <c r="M100" s="35">
        <f t="shared" si="53"/>
      </c>
      <c r="N100" s="34">
        <f t="shared" si="54"/>
        <v>1</v>
      </c>
      <c r="O100" s="28"/>
      <c r="P100" s="77"/>
      <c r="Q100" s="77"/>
      <c r="R100" s="77"/>
      <c r="S100" s="63">
        <f t="shared" si="55"/>
        <v>22</v>
      </c>
      <c r="T100" s="63">
        <f t="shared" si="56"/>
        <v>33</v>
      </c>
      <c r="U100" s="64">
        <f t="shared" si="57"/>
        <v>-11</v>
      </c>
      <c r="W100" s="86"/>
      <c r="X100" s="88">
        <f t="shared" si="58"/>
        <v>8</v>
      </c>
      <c r="Y100" s="89">
        <f t="shared" si="59"/>
        <v>11</v>
      </c>
      <c r="Z100" s="88">
        <f t="shared" si="60"/>
        <v>8</v>
      </c>
      <c r="AA100" s="89">
        <f t="shared" si="61"/>
        <v>11</v>
      </c>
      <c r="AB100" s="88">
        <f t="shared" si="62"/>
        <v>6</v>
      </c>
      <c r="AC100" s="89">
        <f t="shared" si="63"/>
        <v>11</v>
      </c>
      <c r="AD100" s="88">
        <f t="shared" si="64"/>
        <v>0</v>
      </c>
      <c r="AE100" s="89">
        <f t="shared" si="65"/>
        <v>0</v>
      </c>
      <c r="AF100" s="88">
        <f t="shared" si="66"/>
        <v>0</v>
      </c>
      <c r="AG100" s="89">
        <f t="shared" si="67"/>
        <v>0</v>
      </c>
      <c r="AH100" s="85"/>
    </row>
    <row r="101" spans="1:34" ht="15.75" thickBot="1">
      <c r="A101" s="28"/>
      <c r="B101" s="52" t="s">
        <v>44</v>
      </c>
      <c r="C101" s="45" t="str">
        <f>IF(C90&gt;"",C90,"")</f>
        <v>Otto Tennilä</v>
      </c>
      <c r="D101" s="45" t="str">
        <f>IF(G92&gt;"",G92,"")</f>
        <v>Esa Miettinen</v>
      </c>
      <c r="E101" s="48"/>
      <c r="F101" s="15">
        <v>3</v>
      </c>
      <c r="G101" s="49">
        <v>6</v>
      </c>
      <c r="H101" s="15">
        <v>8</v>
      </c>
      <c r="I101" s="15"/>
      <c r="J101" s="15"/>
      <c r="K101" s="26">
        <f t="shared" si="51"/>
        <v>3</v>
      </c>
      <c r="L101" s="27">
        <f t="shared" si="52"/>
        <v>0</v>
      </c>
      <c r="M101" s="35">
        <f t="shared" si="53"/>
        <v>1</v>
      </c>
      <c r="N101" s="34">
        <f t="shared" si="54"/>
      </c>
      <c r="O101" s="28"/>
      <c r="P101" s="77"/>
      <c r="Q101" s="77"/>
      <c r="R101" s="77"/>
      <c r="S101" s="63">
        <f t="shared" si="55"/>
        <v>33</v>
      </c>
      <c r="T101" s="63">
        <f t="shared" si="56"/>
        <v>17</v>
      </c>
      <c r="U101" s="64">
        <f t="shared" si="57"/>
        <v>16</v>
      </c>
      <c r="W101" s="86"/>
      <c r="X101" s="88">
        <f t="shared" si="58"/>
        <v>11</v>
      </c>
      <c r="Y101" s="89">
        <f t="shared" si="59"/>
        <v>3</v>
      </c>
      <c r="Z101" s="88">
        <f t="shared" si="60"/>
        <v>11</v>
      </c>
      <c r="AA101" s="89">
        <f t="shared" si="61"/>
        <v>6</v>
      </c>
      <c r="AB101" s="88">
        <f t="shared" si="62"/>
        <v>11</v>
      </c>
      <c r="AC101" s="89">
        <f t="shared" si="63"/>
        <v>8</v>
      </c>
      <c r="AD101" s="88">
        <f t="shared" si="64"/>
        <v>0</v>
      </c>
      <c r="AE101" s="89">
        <f t="shared" si="65"/>
        <v>0</v>
      </c>
      <c r="AF101" s="88">
        <f t="shared" si="66"/>
        <v>0</v>
      </c>
      <c r="AG101" s="89">
        <f t="shared" si="67"/>
        <v>0</v>
      </c>
      <c r="AH101" s="85"/>
    </row>
    <row r="102" spans="1:34" ht="15.75" thickBot="1">
      <c r="A102" s="28"/>
      <c r="B102" s="51" t="s">
        <v>45</v>
      </c>
      <c r="C102" s="45" t="str">
        <f>IF(C91&gt;"",C91,"")</f>
        <v>Mika Tuomola</v>
      </c>
      <c r="D102" s="45" t="str">
        <f>IF(G90&gt;"",G90,"")</f>
        <v>Mika Räsänen</v>
      </c>
      <c r="E102" s="46"/>
      <c r="F102" s="14">
        <v>-6</v>
      </c>
      <c r="G102" s="14">
        <v>8</v>
      </c>
      <c r="H102" s="14">
        <v>-2</v>
      </c>
      <c r="I102" s="22">
        <v>-7</v>
      </c>
      <c r="J102" s="22"/>
      <c r="K102" s="26">
        <f t="shared" si="51"/>
        <v>1</v>
      </c>
      <c r="L102" s="27">
        <f t="shared" si="52"/>
        <v>3</v>
      </c>
      <c r="M102" s="35">
        <f t="shared" si="53"/>
      </c>
      <c r="N102" s="34">
        <f t="shared" si="54"/>
        <v>1</v>
      </c>
      <c r="O102" s="28"/>
      <c r="P102" s="77"/>
      <c r="Q102" s="77"/>
      <c r="R102" s="77"/>
      <c r="S102" s="63">
        <f t="shared" si="55"/>
        <v>26</v>
      </c>
      <c r="T102" s="63">
        <f t="shared" si="56"/>
        <v>41</v>
      </c>
      <c r="U102" s="64">
        <f t="shared" si="57"/>
        <v>-15</v>
      </c>
      <c r="W102" s="86"/>
      <c r="X102" s="88">
        <f t="shared" si="58"/>
        <v>6</v>
      </c>
      <c r="Y102" s="89">
        <f t="shared" si="59"/>
        <v>11</v>
      </c>
      <c r="Z102" s="88">
        <f t="shared" si="60"/>
        <v>11</v>
      </c>
      <c r="AA102" s="89">
        <f t="shared" si="61"/>
        <v>8</v>
      </c>
      <c r="AB102" s="88">
        <f t="shared" si="62"/>
        <v>2</v>
      </c>
      <c r="AC102" s="89">
        <f t="shared" si="63"/>
        <v>11</v>
      </c>
      <c r="AD102" s="88">
        <f t="shared" si="64"/>
        <v>7</v>
      </c>
      <c r="AE102" s="89">
        <f t="shared" si="65"/>
        <v>11</v>
      </c>
      <c r="AF102" s="88">
        <f t="shared" si="66"/>
        <v>0</v>
      </c>
      <c r="AG102" s="89">
        <f t="shared" si="67"/>
        <v>0</v>
      </c>
      <c r="AH102" s="85"/>
    </row>
    <row r="103" spans="1:34" ht="15.75" thickBot="1">
      <c r="A103" s="28"/>
      <c r="B103" s="51" t="s">
        <v>46</v>
      </c>
      <c r="C103" s="45" t="str">
        <f>IF(C92&gt;"",C92,"")</f>
        <v>Pasi Valasti</v>
      </c>
      <c r="D103" s="45" t="str">
        <f>IF(G91&gt;"",G91,"")</f>
        <v>Samuli Soine</v>
      </c>
      <c r="E103" s="46"/>
      <c r="F103" s="22">
        <v>-4</v>
      </c>
      <c r="G103" s="14">
        <v>7</v>
      </c>
      <c r="H103" s="22">
        <v>3</v>
      </c>
      <c r="I103" s="14">
        <v>-8</v>
      </c>
      <c r="J103" s="14">
        <v>9</v>
      </c>
      <c r="K103" s="26">
        <f t="shared" si="51"/>
        <v>3</v>
      </c>
      <c r="L103" s="80">
        <f t="shared" si="52"/>
        <v>2</v>
      </c>
      <c r="M103" s="82">
        <f t="shared" si="53"/>
        <v>1</v>
      </c>
      <c r="N103" s="83">
        <f t="shared" si="54"/>
      </c>
      <c r="O103" s="28"/>
      <c r="P103" s="77"/>
      <c r="Q103" s="77"/>
      <c r="R103" s="77"/>
      <c r="S103" s="63">
        <f t="shared" si="55"/>
        <v>45</v>
      </c>
      <c r="T103" s="63">
        <f t="shared" si="56"/>
        <v>41</v>
      </c>
      <c r="U103" s="64">
        <f t="shared" si="57"/>
        <v>4</v>
      </c>
      <c r="W103" s="86"/>
      <c r="X103" s="88">
        <f t="shared" si="58"/>
        <v>4</v>
      </c>
      <c r="Y103" s="89">
        <f t="shared" si="59"/>
        <v>11</v>
      </c>
      <c r="Z103" s="88">
        <f t="shared" si="60"/>
        <v>11</v>
      </c>
      <c r="AA103" s="89">
        <f t="shared" si="61"/>
        <v>7</v>
      </c>
      <c r="AB103" s="88">
        <f t="shared" si="62"/>
        <v>11</v>
      </c>
      <c r="AC103" s="89">
        <f t="shared" si="63"/>
        <v>3</v>
      </c>
      <c r="AD103" s="88">
        <f t="shared" si="64"/>
        <v>8</v>
      </c>
      <c r="AE103" s="89">
        <f t="shared" si="65"/>
        <v>11</v>
      </c>
      <c r="AF103" s="88">
        <f t="shared" si="66"/>
        <v>11</v>
      </c>
      <c r="AG103" s="89">
        <f t="shared" si="67"/>
        <v>9</v>
      </c>
      <c r="AH103" s="85"/>
    </row>
    <row r="104" spans="1:34" ht="15.75" thickBot="1">
      <c r="A104" s="28"/>
      <c r="B104" s="51" t="s">
        <v>23</v>
      </c>
      <c r="C104" s="57" t="str">
        <f>IF(C94&gt;"",C94&amp;" / "&amp;C95,"")</f>
        <v>Otto Tennilä / Pasi Valasti</v>
      </c>
      <c r="D104" s="57" t="str">
        <f>IF(G94&gt;"",G94&amp;" / "&amp;G95,"")</f>
        <v>Mika Räsänen / Samuli Soine</v>
      </c>
      <c r="E104" s="90"/>
      <c r="F104" s="16">
        <v>-9</v>
      </c>
      <c r="G104" s="16">
        <v>6</v>
      </c>
      <c r="H104" s="16">
        <v>8</v>
      </c>
      <c r="I104" s="17">
        <v>11</v>
      </c>
      <c r="J104" s="17"/>
      <c r="K104" s="26">
        <f t="shared" si="51"/>
        <v>3</v>
      </c>
      <c r="L104" s="81">
        <f t="shared" si="52"/>
        <v>1</v>
      </c>
      <c r="M104" s="82">
        <f t="shared" si="53"/>
        <v>1</v>
      </c>
      <c r="N104" s="83">
        <f t="shared" si="54"/>
      </c>
      <c r="O104" s="28"/>
      <c r="P104" s="77"/>
      <c r="Q104" s="77"/>
      <c r="R104" s="77"/>
      <c r="S104" s="63">
        <f t="shared" si="55"/>
        <v>44</v>
      </c>
      <c r="T104" s="63">
        <f t="shared" si="56"/>
        <v>36</v>
      </c>
      <c r="U104" s="64">
        <f t="shared" si="57"/>
        <v>8</v>
      </c>
      <c r="W104" s="86"/>
      <c r="X104" s="88">
        <f t="shared" si="58"/>
        <v>9</v>
      </c>
      <c r="Y104" s="89">
        <f t="shared" si="59"/>
        <v>11</v>
      </c>
      <c r="Z104" s="88">
        <f t="shared" si="60"/>
        <v>11</v>
      </c>
      <c r="AA104" s="89">
        <f t="shared" si="61"/>
        <v>6</v>
      </c>
      <c r="AB104" s="88">
        <f t="shared" si="62"/>
        <v>11</v>
      </c>
      <c r="AC104" s="89">
        <f t="shared" si="63"/>
        <v>8</v>
      </c>
      <c r="AD104" s="88">
        <f t="shared" si="64"/>
        <v>13</v>
      </c>
      <c r="AE104" s="89">
        <f t="shared" si="65"/>
        <v>11</v>
      </c>
      <c r="AF104" s="88">
        <f t="shared" si="66"/>
        <v>0</v>
      </c>
      <c r="AG104" s="89">
        <f t="shared" si="67"/>
        <v>0</v>
      </c>
      <c r="AH104" s="85"/>
    </row>
    <row r="105" spans="1:34" ht="16.5" thickBot="1">
      <c r="A105" s="8"/>
      <c r="B105" s="1"/>
      <c r="C105" s="1"/>
      <c r="D105" s="1"/>
      <c r="E105" s="1"/>
      <c r="F105" s="1"/>
      <c r="G105" s="1"/>
      <c r="H105" s="1"/>
      <c r="I105" s="43" t="s">
        <v>26</v>
      </c>
      <c r="J105" s="36"/>
      <c r="K105" s="53">
        <f>IF(ISBLANK(C90),"",SUM(K98:K103))</f>
        <v>11</v>
      </c>
      <c r="L105" s="102">
        <f>IF(ISBLANK(G90),"",SUM(L98:L103))</f>
        <v>11</v>
      </c>
      <c r="M105" s="103">
        <f>IF(ISBLANK(F98),"",SUM(M98:M104))</f>
        <v>4</v>
      </c>
      <c r="N105" s="104">
        <f>IF(ISBLANK(F98),"",SUM(N98:N104))</f>
        <v>3</v>
      </c>
      <c r="O105" s="9"/>
      <c r="S105" s="65">
        <f>SUM(S98:S103)</f>
        <v>188</v>
      </c>
      <c r="T105" s="63">
        <f>SUM(T98:T103)</f>
        <v>194</v>
      </c>
      <c r="U105" s="64">
        <f>SUM(U98:U103)</f>
        <v>-6</v>
      </c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</row>
    <row r="106" spans="1:15" ht="15">
      <c r="A106" s="8"/>
      <c r="B106" s="58" t="s">
        <v>24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9"/>
    </row>
    <row r="107" spans="1:16" ht="15">
      <c r="A107" s="8"/>
      <c r="B107" s="19" t="s">
        <v>4</v>
      </c>
      <c r="C107" s="19"/>
      <c r="D107" s="19" t="s">
        <v>5</v>
      </c>
      <c r="E107" s="20"/>
      <c r="F107" s="19"/>
      <c r="G107" s="19" t="s">
        <v>6</v>
      </c>
      <c r="H107" s="20"/>
      <c r="I107" s="19"/>
      <c r="J107" s="21" t="s">
        <v>25</v>
      </c>
      <c r="K107" s="2"/>
      <c r="L107" s="1"/>
      <c r="M107" s="1"/>
      <c r="N107" s="1"/>
      <c r="O107" s="9"/>
      <c r="P107" s="59"/>
    </row>
    <row r="108" spans="1:15" ht="15.75" thickBot="1">
      <c r="A108" s="74"/>
      <c r="B108" s="75"/>
      <c r="C108" s="75"/>
      <c r="D108" s="75"/>
      <c r="E108" s="75"/>
      <c r="F108" s="75"/>
      <c r="G108" s="75"/>
      <c r="H108" s="75"/>
      <c r="I108" s="75"/>
      <c r="J108" s="122" t="str">
        <f>IF(M105&gt;=4,C89,IF(N105&gt;=4,G89,""))</f>
        <v>PT 75</v>
      </c>
      <c r="K108" s="123"/>
      <c r="L108" s="123"/>
      <c r="M108" s="123"/>
      <c r="N108" s="124"/>
      <c r="O108" s="28"/>
    </row>
    <row r="109" spans="1:15" ht="18">
      <c r="A109" s="33"/>
      <c r="B109" s="12"/>
      <c r="C109" s="12"/>
      <c r="D109" s="12"/>
      <c r="E109" s="12"/>
      <c r="F109" s="12"/>
      <c r="G109" s="12"/>
      <c r="H109" s="12"/>
      <c r="I109" s="12"/>
      <c r="J109" s="13"/>
      <c r="K109" s="13"/>
      <c r="L109" s="13"/>
      <c r="M109" s="13"/>
      <c r="N109" s="13"/>
      <c r="O109" s="29"/>
    </row>
    <row r="110" ht="15">
      <c r="B110" s="54" t="s">
        <v>55</v>
      </c>
    </row>
    <row r="111" spans="17:18" ht="15">
      <c r="Q111" s="44"/>
      <c r="R111" s="44"/>
    </row>
    <row r="112" spans="17:18" ht="15">
      <c r="Q112" s="44"/>
      <c r="R112" s="44"/>
    </row>
    <row r="113" spans="17:18" ht="15">
      <c r="Q113" s="44"/>
      <c r="R113" s="44"/>
    </row>
    <row r="114" spans="17:18" ht="15">
      <c r="Q114" s="44"/>
      <c r="R114" s="44"/>
    </row>
    <row r="115" spans="17:18" ht="15">
      <c r="Q115" s="44"/>
      <c r="R115" s="44"/>
    </row>
    <row r="116" spans="17:18" ht="15">
      <c r="Q116" s="44"/>
      <c r="R116" s="44"/>
    </row>
  </sheetData>
  <sheetProtection/>
  <mergeCells count="65">
    <mergeCell ref="K97:L97"/>
    <mergeCell ref="J108:N108"/>
    <mergeCell ref="C92:D92"/>
    <mergeCell ref="G92:N92"/>
    <mergeCell ref="C94:D94"/>
    <mergeCell ref="G94:N94"/>
    <mergeCell ref="C95:D95"/>
    <mergeCell ref="G95:N95"/>
    <mergeCell ref="C89:D89"/>
    <mergeCell ref="G89:N89"/>
    <mergeCell ref="C90:D90"/>
    <mergeCell ref="G90:N90"/>
    <mergeCell ref="C91:D91"/>
    <mergeCell ref="G91:N91"/>
    <mergeCell ref="C68:D68"/>
    <mergeCell ref="G68:N68"/>
    <mergeCell ref="K70:L70"/>
    <mergeCell ref="J81:N81"/>
    <mergeCell ref="J86:N86"/>
    <mergeCell ref="J87:N87"/>
    <mergeCell ref="C64:D64"/>
    <mergeCell ref="G64:N64"/>
    <mergeCell ref="C65:D65"/>
    <mergeCell ref="G65:N65"/>
    <mergeCell ref="C67:D67"/>
    <mergeCell ref="G67:N67"/>
    <mergeCell ref="J59:N59"/>
    <mergeCell ref="J60:N60"/>
    <mergeCell ref="C62:D62"/>
    <mergeCell ref="G62:N62"/>
    <mergeCell ref="C63:D63"/>
    <mergeCell ref="G63:N63"/>
    <mergeCell ref="C40:D40"/>
    <mergeCell ref="G40:N40"/>
    <mergeCell ref="C41:D41"/>
    <mergeCell ref="G41:N41"/>
    <mergeCell ref="K43:L43"/>
    <mergeCell ref="J54:N54"/>
    <mergeCell ref="C36:D36"/>
    <mergeCell ref="G36:N36"/>
    <mergeCell ref="C37:D37"/>
    <mergeCell ref="G37:N37"/>
    <mergeCell ref="C38:D38"/>
    <mergeCell ref="G38:N38"/>
    <mergeCell ref="J2:N2"/>
    <mergeCell ref="J3:N3"/>
    <mergeCell ref="C10:D10"/>
    <mergeCell ref="J32:N32"/>
    <mergeCell ref="J33:N33"/>
    <mergeCell ref="C35:D35"/>
    <mergeCell ref="G35:N35"/>
    <mergeCell ref="K13:L13"/>
    <mergeCell ref="G6:N6"/>
    <mergeCell ref="G11:N11"/>
    <mergeCell ref="B28:O29"/>
    <mergeCell ref="J24:N24"/>
    <mergeCell ref="C7:D7"/>
    <mergeCell ref="C11:D11"/>
    <mergeCell ref="G5:N5"/>
    <mergeCell ref="G7:N7"/>
    <mergeCell ref="G10:N10"/>
    <mergeCell ref="C8:D8"/>
    <mergeCell ref="G8:N8"/>
    <mergeCell ref="C5:D5"/>
    <mergeCell ref="C6:D6"/>
  </mergeCells>
  <printOptions/>
  <pageMargins left="0.51" right="0.18" top="0.45" bottom="0.38" header="0.34" footer="0.2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4"/>
  <sheetViews>
    <sheetView zoomScalePageLayoutView="0" workbookViewId="0" topLeftCell="A1">
      <selection activeCell="A14" sqref="A14"/>
    </sheetView>
  </sheetViews>
  <sheetFormatPr defaultColWidth="8.88671875" defaultRowHeight="15"/>
  <sheetData>
    <row r="2" ht="15">
      <c r="A2" s="91" t="s">
        <v>35</v>
      </c>
    </row>
    <row r="3" ht="15">
      <c r="A3" s="71" t="s">
        <v>47</v>
      </c>
    </row>
    <row r="4" ht="15">
      <c r="A4" s="71" t="s">
        <v>49</v>
      </c>
    </row>
    <row r="5" ht="15">
      <c r="A5" s="71" t="s">
        <v>48</v>
      </c>
    </row>
    <row r="6" ht="15">
      <c r="A6" s="71"/>
    </row>
    <row r="7" ht="15">
      <c r="A7" s="71"/>
    </row>
    <row r="8" ht="15">
      <c r="A8" s="92" t="s">
        <v>27</v>
      </c>
    </row>
    <row r="9" ht="15">
      <c r="A9" s="71" t="s">
        <v>33</v>
      </c>
    </row>
    <row r="10" ht="15">
      <c r="A10" s="93" t="s">
        <v>28</v>
      </c>
    </row>
    <row r="11" ht="15">
      <c r="A11" s="71" t="s">
        <v>50</v>
      </c>
    </row>
    <row r="14" ht="15">
      <c r="A14" s="84" t="s">
        <v>52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Pihkala Kimmo</cp:lastModifiedBy>
  <cp:lastPrinted>2014-09-18T11:13:14Z</cp:lastPrinted>
  <dcterms:created xsi:type="dcterms:W3CDTF">1999-06-03T09:45:09Z</dcterms:created>
  <dcterms:modified xsi:type="dcterms:W3CDTF">2016-04-16T14:52:28Z</dcterms:modified>
  <cp:category/>
  <cp:version/>
  <cp:contentType/>
  <cp:contentStatus/>
</cp:coreProperties>
</file>