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kamstrup-my.sharepoint.com/personal/sapy_kamstrup_com/Documents/Desktop/SPTL/Nousukarsinnat 2024/"/>
    </mc:Choice>
  </mc:AlternateContent>
  <xr:revisionPtr revIDLastSave="61" documentId="11_A1EBD3D3340799D3B54A5E13746C22E3D9C6B608" xr6:coauthVersionLast="47" xr6:coauthVersionMax="47" xr10:uidLastSave="{B07D04A7-C4BF-4D4E-AA23-CFFB63248413}"/>
  <bookViews>
    <workbookView xWindow="-120" yWindow="-120" windowWidth="29040" windowHeight="15840" tabRatio="500" xr2:uid="{00000000-000D-0000-FFFF-FFFF00000000}"/>
  </bookViews>
  <sheets>
    <sheet name="1.Div Nousukarsinta Kevät 2024" sheetId="11" r:id="rId1"/>
    <sheet name="MBF 2-Maraton" sheetId="2" r:id="rId2"/>
    <sheet name="Wega 3- PT Jyväskylä" sheetId="3" r:id="rId3"/>
    <sheet name="OPT-86 3-PT Espoo 3" sheetId="4" r:id="rId4"/>
    <sheet name="PT Jyväskylä-OPT-86 3" sheetId="5" r:id="rId5"/>
    <sheet name="KuPTS-MBF 2" sheetId="6" r:id="rId6"/>
    <sheet name="PT Jyväskylä-PT Espoo 3" sheetId="7" r:id="rId7"/>
    <sheet name="Wega-OPT-86 3" sheetId="8" r:id="rId8"/>
    <sheet name="OPT-86 3-MBF 2" sheetId="9" r:id="rId9"/>
    <sheet name="Maraton-PT Espoo 3" sheetId="10" r:id="rId10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3" i="10" l="1"/>
  <c r="N23" i="10" s="1"/>
  <c r="K23" i="10"/>
  <c r="M23" i="10" s="1"/>
  <c r="D23" i="10"/>
  <c r="C23" i="10"/>
  <c r="L22" i="10"/>
  <c r="N22" i="10" s="1"/>
  <c r="K22" i="10"/>
  <c r="M22" i="10" s="1"/>
  <c r="D22" i="10"/>
  <c r="C22" i="10"/>
  <c r="L21" i="10"/>
  <c r="N21" i="10" s="1"/>
  <c r="K21" i="10"/>
  <c r="M21" i="10" s="1"/>
  <c r="D21" i="10"/>
  <c r="C21" i="10"/>
  <c r="L20" i="10"/>
  <c r="N20" i="10" s="1"/>
  <c r="K20" i="10"/>
  <c r="M20" i="10" s="1"/>
  <c r="D20" i="10"/>
  <c r="C20" i="10"/>
  <c r="L19" i="10"/>
  <c r="N19" i="10" s="1"/>
  <c r="K19" i="10"/>
  <c r="M19" i="10" s="1"/>
  <c r="D19" i="10"/>
  <c r="C19" i="10"/>
  <c r="L18" i="10"/>
  <c r="N18" i="10" s="1"/>
  <c r="K18" i="10"/>
  <c r="M18" i="10" s="1"/>
  <c r="D18" i="10"/>
  <c r="C18" i="10"/>
  <c r="L17" i="10"/>
  <c r="L24" i="10" s="1"/>
  <c r="K17" i="10"/>
  <c r="K24" i="10" s="1"/>
  <c r="E17" i="10"/>
  <c r="D17" i="10"/>
  <c r="C17" i="10"/>
  <c r="L23" i="9"/>
  <c r="N23" i="9" s="1"/>
  <c r="K23" i="9"/>
  <c r="M23" i="9" s="1"/>
  <c r="D23" i="9"/>
  <c r="C23" i="9"/>
  <c r="L22" i="9"/>
  <c r="N22" i="9" s="1"/>
  <c r="K22" i="9"/>
  <c r="M22" i="9" s="1"/>
  <c r="D22" i="9"/>
  <c r="C22" i="9"/>
  <c r="L21" i="9"/>
  <c r="N21" i="9" s="1"/>
  <c r="K21" i="9"/>
  <c r="M21" i="9" s="1"/>
  <c r="D21" i="9"/>
  <c r="C21" i="9"/>
  <c r="L20" i="9"/>
  <c r="N20" i="9" s="1"/>
  <c r="K20" i="9"/>
  <c r="M20" i="9" s="1"/>
  <c r="D20" i="9"/>
  <c r="C20" i="9"/>
  <c r="N19" i="9"/>
  <c r="L19" i="9"/>
  <c r="K19" i="9"/>
  <c r="M19" i="9" s="1"/>
  <c r="D19" i="9"/>
  <c r="C19" i="9"/>
  <c r="N18" i="9"/>
  <c r="L18" i="9"/>
  <c r="K18" i="9"/>
  <c r="M18" i="9" s="1"/>
  <c r="D18" i="9"/>
  <c r="C18" i="9"/>
  <c r="L17" i="9"/>
  <c r="L24" i="9" s="1"/>
  <c r="K17" i="9"/>
  <c r="E17" i="9"/>
  <c r="D17" i="9"/>
  <c r="C17" i="9"/>
  <c r="N23" i="8"/>
  <c r="L23" i="8"/>
  <c r="K23" i="8"/>
  <c r="M23" i="8" s="1"/>
  <c r="D23" i="8"/>
  <c r="C23" i="8"/>
  <c r="L22" i="8"/>
  <c r="N22" i="8" s="1"/>
  <c r="K22" i="8"/>
  <c r="M22" i="8" s="1"/>
  <c r="D22" i="8"/>
  <c r="C22" i="8"/>
  <c r="L21" i="8"/>
  <c r="N21" i="8" s="1"/>
  <c r="K21" i="8"/>
  <c r="M21" i="8" s="1"/>
  <c r="D21" i="8"/>
  <c r="C21" i="8"/>
  <c r="L20" i="8"/>
  <c r="N20" i="8" s="1"/>
  <c r="K20" i="8"/>
  <c r="M20" i="8" s="1"/>
  <c r="D20" i="8"/>
  <c r="C20" i="8"/>
  <c r="L19" i="8"/>
  <c r="N19" i="8" s="1"/>
  <c r="K19" i="8"/>
  <c r="M19" i="8" s="1"/>
  <c r="D19" i="8"/>
  <c r="C19" i="8"/>
  <c r="L18" i="8"/>
  <c r="N18" i="8" s="1"/>
  <c r="K18" i="8"/>
  <c r="M18" i="8" s="1"/>
  <c r="D18" i="8"/>
  <c r="C18" i="8"/>
  <c r="N17" i="8"/>
  <c r="L17" i="8"/>
  <c r="L24" i="8" s="1"/>
  <c r="K17" i="8"/>
  <c r="K24" i="8" s="1"/>
  <c r="E17" i="8"/>
  <c r="D17" i="8"/>
  <c r="C17" i="8"/>
  <c r="L23" i="7"/>
  <c r="N23" i="7" s="1"/>
  <c r="K23" i="7"/>
  <c r="M23" i="7" s="1"/>
  <c r="D23" i="7"/>
  <c r="C23" i="7"/>
  <c r="L22" i="7"/>
  <c r="N22" i="7" s="1"/>
  <c r="K22" i="7"/>
  <c r="M22" i="7" s="1"/>
  <c r="D22" i="7"/>
  <c r="C22" i="7"/>
  <c r="N21" i="7"/>
  <c r="L21" i="7"/>
  <c r="K21" i="7"/>
  <c r="M21" i="7" s="1"/>
  <c r="D21" i="7"/>
  <c r="C21" i="7"/>
  <c r="L20" i="7"/>
  <c r="N20" i="7" s="1"/>
  <c r="K20" i="7"/>
  <c r="M20" i="7" s="1"/>
  <c r="D20" i="7"/>
  <c r="C20" i="7"/>
  <c r="L19" i="7"/>
  <c r="N19" i="7" s="1"/>
  <c r="K19" i="7"/>
  <c r="M19" i="7" s="1"/>
  <c r="D19" i="7"/>
  <c r="C19" i="7"/>
  <c r="L18" i="7"/>
  <c r="N18" i="7" s="1"/>
  <c r="K18" i="7"/>
  <c r="M18" i="7" s="1"/>
  <c r="D18" i="7"/>
  <c r="C18" i="7"/>
  <c r="L17" i="7"/>
  <c r="L24" i="7" s="1"/>
  <c r="K17" i="7"/>
  <c r="M17" i="7" s="1"/>
  <c r="M24" i="7" s="1"/>
  <c r="E17" i="7"/>
  <c r="D17" i="7"/>
  <c r="C17" i="7"/>
  <c r="L23" i="6"/>
  <c r="N23" i="6" s="1"/>
  <c r="K23" i="6"/>
  <c r="M23" i="6" s="1"/>
  <c r="D23" i="6"/>
  <c r="C23" i="6"/>
  <c r="L22" i="6"/>
  <c r="N22" i="6" s="1"/>
  <c r="K22" i="6"/>
  <c r="M22" i="6" s="1"/>
  <c r="D22" i="6"/>
  <c r="C22" i="6"/>
  <c r="L21" i="6"/>
  <c r="N21" i="6" s="1"/>
  <c r="K21" i="6"/>
  <c r="M21" i="6" s="1"/>
  <c r="D21" i="6"/>
  <c r="C21" i="6"/>
  <c r="L20" i="6"/>
  <c r="N20" i="6" s="1"/>
  <c r="K20" i="6"/>
  <c r="M20" i="6" s="1"/>
  <c r="D20" i="6"/>
  <c r="C20" i="6"/>
  <c r="L19" i="6"/>
  <c r="N19" i="6" s="1"/>
  <c r="K19" i="6"/>
  <c r="M19" i="6" s="1"/>
  <c r="D19" i="6"/>
  <c r="C19" i="6"/>
  <c r="L18" i="6"/>
  <c r="N18" i="6" s="1"/>
  <c r="K18" i="6"/>
  <c r="M18" i="6" s="1"/>
  <c r="D18" i="6"/>
  <c r="C18" i="6"/>
  <c r="M17" i="6"/>
  <c r="L17" i="6"/>
  <c r="K17" i="6"/>
  <c r="K24" i="6" s="1"/>
  <c r="E17" i="6"/>
  <c r="D17" i="6"/>
  <c r="C17" i="6"/>
  <c r="N24" i="5"/>
  <c r="M24" i="5"/>
  <c r="J27" i="5" s="1"/>
  <c r="L23" i="5"/>
  <c r="N23" i="5" s="1"/>
  <c r="K23" i="5"/>
  <c r="M23" i="5" s="1"/>
  <c r="D23" i="5"/>
  <c r="C23" i="5"/>
  <c r="M22" i="5"/>
  <c r="L22" i="5"/>
  <c r="N22" i="5" s="1"/>
  <c r="K22" i="5"/>
  <c r="D22" i="5"/>
  <c r="C22" i="5"/>
  <c r="L21" i="5"/>
  <c r="N21" i="5" s="1"/>
  <c r="K21" i="5"/>
  <c r="M21" i="5" s="1"/>
  <c r="D21" i="5"/>
  <c r="C21" i="5"/>
  <c r="L20" i="5"/>
  <c r="N20" i="5" s="1"/>
  <c r="K20" i="5"/>
  <c r="M20" i="5" s="1"/>
  <c r="D20" i="5"/>
  <c r="C20" i="5"/>
  <c r="M19" i="5"/>
  <c r="L19" i="5"/>
  <c r="N19" i="5" s="1"/>
  <c r="K19" i="5"/>
  <c r="D19" i="5"/>
  <c r="C19" i="5"/>
  <c r="L18" i="5"/>
  <c r="N18" i="5" s="1"/>
  <c r="K18" i="5"/>
  <c r="M18" i="5" s="1"/>
  <c r="D18" i="5"/>
  <c r="C18" i="5"/>
  <c r="L17" i="5"/>
  <c r="K17" i="5"/>
  <c r="M17" i="5" s="1"/>
  <c r="E17" i="5"/>
  <c r="D17" i="5"/>
  <c r="C17" i="5"/>
  <c r="L23" i="4"/>
  <c r="N23" i="4" s="1"/>
  <c r="K23" i="4"/>
  <c r="M23" i="4" s="1"/>
  <c r="D23" i="4"/>
  <c r="C23" i="4"/>
  <c r="L22" i="4"/>
  <c r="N22" i="4" s="1"/>
  <c r="K22" i="4"/>
  <c r="M22" i="4" s="1"/>
  <c r="D22" i="4"/>
  <c r="C22" i="4"/>
  <c r="L21" i="4"/>
  <c r="N21" i="4" s="1"/>
  <c r="K21" i="4"/>
  <c r="M21" i="4" s="1"/>
  <c r="D21" i="4"/>
  <c r="C21" i="4"/>
  <c r="L20" i="4"/>
  <c r="N20" i="4" s="1"/>
  <c r="K20" i="4"/>
  <c r="M20" i="4" s="1"/>
  <c r="D20" i="4"/>
  <c r="C20" i="4"/>
  <c r="L19" i="4"/>
  <c r="N19" i="4" s="1"/>
  <c r="K19" i="4"/>
  <c r="M19" i="4" s="1"/>
  <c r="D19" i="4"/>
  <c r="C19" i="4"/>
  <c r="L18" i="4"/>
  <c r="N18" i="4" s="1"/>
  <c r="K18" i="4"/>
  <c r="M18" i="4" s="1"/>
  <c r="D18" i="4"/>
  <c r="C18" i="4"/>
  <c r="L17" i="4"/>
  <c r="L24" i="4" s="1"/>
  <c r="K17" i="4"/>
  <c r="K24" i="4" s="1"/>
  <c r="E17" i="4"/>
  <c r="D17" i="4"/>
  <c r="C17" i="4"/>
  <c r="AG107" i="3"/>
  <c r="AF107" i="3"/>
  <c r="AE107" i="3"/>
  <c r="AD107" i="3"/>
  <c r="AC107" i="3"/>
  <c r="AB107" i="3"/>
  <c r="AA107" i="3"/>
  <c r="Z107" i="3"/>
  <c r="Y107" i="3"/>
  <c r="X107" i="3"/>
  <c r="AG106" i="3"/>
  <c r="AF106" i="3"/>
  <c r="AE106" i="3"/>
  <c r="AD106" i="3"/>
  <c r="AC106" i="3"/>
  <c r="AB106" i="3"/>
  <c r="AA106" i="3"/>
  <c r="Z106" i="3"/>
  <c r="Y106" i="3"/>
  <c r="X106" i="3"/>
  <c r="AG105" i="3"/>
  <c r="AF105" i="3"/>
  <c r="AE105" i="3"/>
  <c r="AD105" i="3"/>
  <c r="AC105" i="3"/>
  <c r="AB105" i="3"/>
  <c r="AA105" i="3"/>
  <c r="Z105" i="3"/>
  <c r="Y105" i="3"/>
  <c r="X105" i="3"/>
  <c r="AG104" i="3"/>
  <c r="AF104" i="3"/>
  <c r="AE104" i="3"/>
  <c r="AD104" i="3"/>
  <c r="AC104" i="3"/>
  <c r="AB104" i="3"/>
  <c r="AA104" i="3"/>
  <c r="Z104" i="3"/>
  <c r="Y104" i="3"/>
  <c r="X104" i="3"/>
  <c r="AG103" i="3"/>
  <c r="AF103" i="3"/>
  <c r="AE103" i="3"/>
  <c r="AD103" i="3"/>
  <c r="AC103" i="3"/>
  <c r="AB103" i="3"/>
  <c r="AA103" i="3"/>
  <c r="Z103" i="3"/>
  <c r="Y103" i="3"/>
  <c r="X103" i="3"/>
  <c r="AG102" i="3"/>
  <c r="AF102" i="3"/>
  <c r="AE102" i="3"/>
  <c r="AD102" i="3"/>
  <c r="AC102" i="3"/>
  <c r="AB102" i="3"/>
  <c r="AA102" i="3"/>
  <c r="Z102" i="3"/>
  <c r="Y102" i="3"/>
  <c r="X102" i="3"/>
  <c r="AG101" i="3"/>
  <c r="AF101" i="3"/>
  <c r="AE101" i="3"/>
  <c r="AD101" i="3"/>
  <c r="AC101" i="3"/>
  <c r="AB101" i="3"/>
  <c r="AA101" i="3"/>
  <c r="Z101" i="3"/>
  <c r="Y101" i="3"/>
  <c r="X101" i="3"/>
  <c r="AG80" i="3"/>
  <c r="AF80" i="3"/>
  <c r="AE80" i="3"/>
  <c r="AD80" i="3"/>
  <c r="AC80" i="3"/>
  <c r="AB80" i="3"/>
  <c r="AA80" i="3"/>
  <c r="Z80" i="3"/>
  <c r="Y80" i="3"/>
  <c r="X80" i="3"/>
  <c r="AG79" i="3"/>
  <c r="AF79" i="3"/>
  <c r="AE79" i="3"/>
  <c r="AD79" i="3"/>
  <c r="AC79" i="3"/>
  <c r="AB79" i="3"/>
  <c r="AA79" i="3"/>
  <c r="Z79" i="3"/>
  <c r="Y79" i="3"/>
  <c r="X79" i="3"/>
  <c r="AG78" i="3"/>
  <c r="AF78" i="3"/>
  <c r="AE78" i="3"/>
  <c r="AD78" i="3"/>
  <c r="AC78" i="3"/>
  <c r="AB78" i="3"/>
  <c r="AA78" i="3"/>
  <c r="Z78" i="3"/>
  <c r="Y78" i="3"/>
  <c r="X78" i="3"/>
  <c r="AG77" i="3"/>
  <c r="AF77" i="3"/>
  <c r="AE77" i="3"/>
  <c r="AD77" i="3"/>
  <c r="AC77" i="3"/>
  <c r="AB77" i="3"/>
  <c r="AA77" i="3"/>
  <c r="Z77" i="3"/>
  <c r="Y77" i="3"/>
  <c r="X77" i="3"/>
  <c r="AG76" i="3"/>
  <c r="AF76" i="3"/>
  <c r="AE76" i="3"/>
  <c r="AD76" i="3"/>
  <c r="AC76" i="3"/>
  <c r="AB76" i="3"/>
  <c r="AA76" i="3"/>
  <c r="Z76" i="3"/>
  <c r="Y76" i="3"/>
  <c r="X76" i="3"/>
  <c r="AG75" i="3"/>
  <c r="AF75" i="3"/>
  <c r="AE75" i="3"/>
  <c r="AD75" i="3"/>
  <c r="AC75" i="3"/>
  <c r="AB75" i="3"/>
  <c r="AA75" i="3"/>
  <c r="Z75" i="3"/>
  <c r="Y75" i="3"/>
  <c r="X75" i="3"/>
  <c r="AG74" i="3"/>
  <c r="AF74" i="3"/>
  <c r="AE74" i="3"/>
  <c r="AD74" i="3"/>
  <c r="AC74" i="3"/>
  <c r="AB74" i="3"/>
  <c r="AA74" i="3"/>
  <c r="Z74" i="3"/>
  <c r="Y74" i="3"/>
  <c r="X74" i="3"/>
  <c r="AG53" i="3"/>
  <c r="AF53" i="3"/>
  <c r="AE53" i="3"/>
  <c r="AD53" i="3"/>
  <c r="AC53" i="3"/>
  <c r="AB53" i="3"/>
  <c r="AA53" i="3"/>
  <c r="Z53" i="3"/>
  <c r="Y53" i="3"/>
  <c r="X53" i="3"/>
  <c r="AG52" i="3"/>
  <c r="AF52" i="3"/>
  <c r="AE52" i="3"/>
  <c r="AD52" i="3"/>
  <c r="AC52" i="3"/>
  <c r="AB52" i="3"/>
  <c r="AA52" i="3"/>
  <c r="Z52" i="3"/>
  <c r="Y52" i="3"/>
  <c r="X52" i="3"/>
  <c r="AG51" i="3"/>
  <c r="AF51" i="3"/>
  <c r="AE51" i="3"/>
  <c r="AD51" i="3"/>
  <c r="AC51" i="3"/>
  <c r="AB51" i="3"/>
  <c r="AA51" i="3"/>
  <c r="Z51" i="3"/>
  <c r="Y51" i="3"/>
  <c r="X51" i="3"/>
  <c r="AG50" i="3"/>
  <c r="AF50" i="3"/>
  <c r="AE50" i="3"/>
  <c r="AD50" i="3"/>
  <c r="AC50" i="3"/>
  <c r="AB50" i="3"/>
  <c r="AA50" i="3"/>
  <c r="Z50" i="3"/>
  <c r="Y50" i="3"/>
  <c r="X50" i="3"/>
  <c r="AG49" i="3"/>
  <c r="AF49" i="3"/>
  <c r="AE49" i="3"/>
  <c r="AD49" i="3"/>
  <c r="AC49" i="3"/>
  <c r="AB49" i="3"/>
  <c r="AA49" i="3"/>
  <c r="Z49" i="3"/>
  <c r="Y49" i="3"/>
  <c r="X49" i="3"/>
  <c r="AG48" i="3"/>
  <c r="AF48" i="3"/>
  <c r="AE48" i="3"/>
  <c r="AD48" i="3"/>
  <c r="AC48" i="3"/>
  <c r="AB48" i="3"/>
  <c r="AA48" i="3"/>
  <c r="Z48" i="3"/>
  <c r="Y48" i="3"/>
  <c r="X48" i="3"/>
  <c r="AG47" i="3"/>
  <c r="AF47" i="3"/>
  <c r="AE47" i="3"/>
  <c r="AD47" i="3"/>
  <c r="AC47" i="3"/>
  <c r="AB47" i="3"/>
  <c r="AA47" i="3"/>
  <c r="Z47" i="3"/>
  <c r="Y47" i="3"/>
  <c r="X47" i="3"/>
  <c r="K24" i="3"/>
  <c r="AG23" i="3"/>
  <c r="AF23" i="3"/>
  <c r="AE23" i="3"/>
  <c r="AD23" i="3"/>
  <c r="AC23" i="3"/>
  <c r="AB23" i="3"/>
  <c r="AA23" i="3"/>
  <c r="Z23" i="3"/>
  <c r="Y23" i="3"/>
  <c r="X23" i="3"/>
  <c r="M23" i="3"/>
  <c r="L23" i="3"/>
  <c r="N23" i="3" s="1"/>
  <c r="K23" i="3"/>
  <c r="D23" i="3"/>
  <c r="C23" i="3"/>
  <c r="AG22" i="3"/>
  <c r="AF22" i="3"/>
  <c r="AE22" i="3"/>
  <c r="AD22" i="3"/>
  <c r="AC22" i="3"/>
  <c r="AB22" i="3"/>
  <c r="AA22" i="3"/>
  <c r="Z22" i="3"/>
  <c r="Y22" i="3"/>
  <c r="X22" i="3"/>
  <c r="M22" i="3"/>
  <c r="L22" i="3"/>
  <c r="N22" i="3" s="1"/>
  <c r="K22" i="3"/>
  <c r="D22" i="3"/>
  <c r="C22" i="3"/>
  <c r="AG21" i="3"/>
  <c r="AF21" i="3"/>
  <c r="AE21" i="3"/>
  <c r="AD21" i="3"/>
  <c r="AC21" i="3"/>
  <c r="AB21" i="3"/>
  <c r="AA21" i="3"/>
  <c r="Z21" i="3"/>
  <c r="Y21" i="3"/>
  <c r="X21" i="3"/>
  <c r="M21" i="3"/>
  <c r="L21" i="3"/>
  <c r="N21" i="3" s="1"/>
  <c r="K21" i="3"/>
  <c r="D21" i="3"/>
  <c r="C21" i="3"/>
  <c r="AG20" i="3"/>
  <c r="AF20" i="3"/>
  <c r="AE20" i="3"/>
  <c r="AD20" i="3"/>
  <c r="AC20" i="3"/>
  <c r="AB20" i="3"/>
  <c r="AA20" i="3"/>
  <c r="Z20" i="3"/>
  <c r="Y20" i="3"/>
  <c r="X20" i="3"/>
  <c r="M20" i="3"/>
  <c r="L20" i="3"/>
  <c r="N20" i="3" s="1"/>
  <c r="K20" i="3"/>
  <c r="D20" i="3"/>
  <c r="C20" i="3"/>
  <c r="AG19" i="3"/>
  <c r="AF19" i="3"/>
  <c r="AE19" i="3"/>
  <c r="AD19" i="3"/>
  <c r="AC19" i="3"/>
  <c r="AB19" i="3"/>
  <c r="AA19" i="3"/>
  <c r="Z19" i="3"/>
  <c r="Y19" i="3"/>
  <c r="X19" i="3"/>
  <c r="M19" i="3"/>
  <c r="L19" i="3"/>
  <c r="N19" i="3" s="1"/>
  <c r="K19" i="3"/>
  <c r="D19" i="3"/>
  <c r="C19" i="3"/>
  <c r="AG18" i="3"/>
  <c r="AF18" i="3"/>
  <c r="AE18" i="3"/>
  <c r="AD18" i="3"/>
  <c r="AC18" i="3"/>
  <c r="AB18" i="3"/>
  <c r="AA18" i="3"/>
  <c r="Z18" i="3"/>
  <c r="Y18" i="3"/>
  <c r="X18" i="3"/>
  <c r="M18" i="3"/>
  <c r="L18" i="3"/>
  <c r="N18" i="3" s="1"/>
  <c r="K18" i="3"/>
  <c r="D18" i="3"/>
  <c r="C18" i="3"/>
  <c r="AG17" i="3"/>
  <c r="AF17" i="3"/>
  <c r="AE17" i="3"/>
  <c r="AD17" i="3"/>
  <c r="AC17" i="3"/>
  <c r="AB17" i="3"/>
  <c r="AA17" i="3"/>
  <c r="Z17" i="3"/>
  <c r="Y17" i="3"/>
  <c r="X17" i="3"/>
  <c r="M17" i="3"/>
  <c r="M24" i="3" s="1"/>
  <c r="L17" i="3"/>
  <c r="L24" i="3" s="1"/>
  <c r="K17" i="3"/>
  <c r="E17" i="3"/>
  <c r="D17" i="3"/>
  <c r="C17" i="3"/>
  <c r="L23" i="2"/>
  <c r="N23" i="2" s="1"/>
  <c r="K23" i="2"/>
  <c r="M23" i="2" s="1"/>
  <c r="D23" i="2"/>
  <c r="C23" i="2"/>
  <c r="L22" i="2"/>
  <c r="N22" i="2" s="1"/>
  <c r="K22" i="2"/>
  <c r="M22" i="2" s="1"/>
  <c r="D22" i="2"/>
  <c r="C22" i="2"/>
  <c r="L21" i="2"/>
  <c r="N21" i="2" s="1"/>
  <c r="K21" i="2"/>
  <c r="M21" i="2" s="1"/>
  <c r="D21" i="2"/>
  <c r="C21" i="2"/>
  <c r="L20" i="2"/>
  <c r="N20" i="2" s="1"/>
  <c r="K20" i="2"/>
  <c r="M20" i="2" s="1"/>
  <c r="D20" i="2"/>
  <c r="C20" i="2"/>
  <c r="L19" i="2"/>
  <c r="N19" i="2" s="1"/>
  <c r="K19" i="2"/>
  <c r="M19" i="2" s="1"/>
  <c r="D19" i="2"/>
  <c r="C19" i="2"/>
  <c r="L18" i="2"/>
  <c r="N18" i="2" s="1"/>
  <c r="K18" i="2"/>
  <c r="M18" i="2" s="1"/>
  <c r="D18" i="2"/>
  <c r="C18" i="2"/>
  <c r="L17" i="2"/>
  <c r="L24" i="2" s="1"/>
  <c r="K17" i="2"/>
  <c r="M17" i="2" s="1"/>
  <c r="E17" i="2"/>
  <c r="D17" i="2"/>
  <c r="C17" i="2"/>
  <c r="K24" i="9" l="1"/>
  <c r="K24" i="7"/>
  <c r="N17" i="7"/>
  <c r="N24" i="7" s="1"/>
  <c r="M24" i="6"/>
  <c r="L24" i="6"/>
  <c r="K24" i="5"/>
  <c r="L24" i="5"/>
  <c r="M17" i="4"/>
  <c r="N17" i="4"/>
  <c r="M24" i="2"/>
  <c r="N24" i="8"/>
  <c r="N17" i="5"/>
  <c r="K24" i="2"/>
  <c r="N17" i="6"/>
  <c r="N24" i="6" s="1"/>
  <c r="M17" i="10"/>
  <c r="M24" i="10" s="1"/>
  <c r="N17" i="2"/>
  <c r="N24" i="2" s="1"/>
  <c r="N17" i="10"/>
  <c r="N24" i="10" s="1"/>
  <c r="N17" i="3"/>
  <c r="N24" i="3" s="1"/>
  <c r="M17" i="8"/>
  <c r="M24" i="8" s="1"/>
  <c r="M17" i="9"/>
  <c r="M24" i="9" s="1"/>
  <c r="N17" i="9"/>
  <c r="N24" i="9" s="1"/>
</calcChain>
</file>

<file path=xl/sharedStrings.xml><?xml version="1.0" encoding="utf-8"?>
<sst xmlns="http://schemas.openxmlformats.org/spreadsheetml/2006/main" count="551" uniqueCount="112">
  <si>
    <t>Ottelukaavio</t>
  </si>
  <si>
    <t>1.Divisioona</t>
  </si>
  <si>
    <t>Nousukarsinta</t>
  </si>
  <si>
    <t>Kevät 2023</t>
  </si>
  <si>
    <t>La 27.4.2024</t>
  </si>
  <si>
    <t>Helsinki</t>
  </si>
  <si>
    <t>Ruskeasuo</t>
  </si>
  <si>
    <t>Klo 9.30 alkaen</t>
  </si>
  <si>
    <t>KuPTS</t>
  </si>
  <si>
    <t>Maraton</t>
  </si>
  <si>
    <t>4-2</t>
  </si>
  <si>
    <t>MBF 2</t>
  </si>
  <si>
    <t>PT Jyväskylä</t>
  </si>
  <si>
    <t>Wega 3</t>
  </si>
  <si>
    <t>PT Espoo 3</t>
  </si>
  <si>
    <t>4-0</t>
  </si>
  <si>
    <t>OPT-86 3</t>
  </si>
  <si>
    <t>Sijoitusperusteet</t>
  </si>
  <si>
    <t>Joukkue</t>
  </si>
  <si>
    <t>Peruste</t>
  </si>
  <si>
    <t>Lisäperuste</t>
  </si>
  <si>
    <t>1-div 7.</t>
  </si>
  <si>
    <t>1-div 8.</t>
  </si>
  <si>
    <t>2AB-YL 1.</t>
  </si>
  <si>
    <t>arpa</t>
  </si>
  <si>
    <t>2CD-YL 1.</t>
  </si>
  <si>
    <t>2AB-YL 2.</t>
  </si>
  <si>
    <t>eri puolelle kuin PT Jyväskylä</t>
  </si>
  <si>
    <t>2CD-YL 2.</t>
  </si>
  <si>
    <t>eri puolelle kuin MBF 2</t>
  </si>
  <si>
    <t>2AB-YL 3.</t>
  </si>
  <si>
    <t>PT Jyväskylä 2 luopui</t>
  </si>
  <si>
    <t>Ei joukkuetta</t>
  </si>
  <si>
    <t>2CD-YL 3.</t>
  </si>
  <si>
    <t>Lopputulokset</t>
  </si>
  <si>
    <t>1.-2.</t>
  </si>
  <si>
    <t>3.-4.</t>
  </si>
  <si>
    <t>5.-6.</t>
  </si>
  <si>
    <t>7.</t>
  </si>
  <si>
    <t>Sijoitusperusteet: https://www.sptl.fi/sptl_uudet/wp-content/uploads/1-div_karsinta_ohje_2023.docx</t>
  </si>
  <si>
    <t>Ottelut pelataan mestaruussarjan pelisysteemillä eli sääntökirjan pykälien 6.7.4. ja 6.7.5.</t>
  </si>
  <si>
    <t>mukaisesti.</t>
  </si>
  <si>
    <t>Turnauksen neljä parasta joukkuetta pelaavat kaudella 2024/2025 1-divisioonassa.</t>
  </si>
  <si>
    <t>Turnaksen loput joukkueet pelaavat kaudella 2024/2025 2-divisioonassa.</t>
  </si>
  <si>
    <t>Suomen Pöytätennisliitto ry - SPTL</t>
  </si>
  <si>
    <t>PÄIVÄMÄÄRÄ</t>
  </si>
  <si>
    <t>PARAS SEITSEMÄSTÄ PÖYTÄKIRJA</t>
  </si>
  <si>
    <t>Lohko</t>
  </si>
  <si>
    <t>Täytä joukkueen nimi ja pelaajanimet kokonaan</t>
  </si>
  <si>
    <t>Täytä D/V-pelaajan nimi vain jos hän pelaa 6. kaksinpelissä!</t>
  </si>
  <si>
    <t>A</t>
  </si>
  <si>
    <t>Thilo Marschke</t>
  </si>
  <si>
    <t>X</t>
  </si>
  <si>
    <t>B</t>
  </si>
  <si>
    <t>Ibrahim Sen</t>
  </si>
  <si>
    <t>Y</t>
  </si>
  <si>
    <t>Jens Weckström</t>
  </si>
  <si>
    <t>C</t>
  </si>
  <si>
    <t>Z</t>
  </si>
  <si>
    <t>Pär Grefberg</t>
  </si>
  <si>
    <t>Koneesi tietoturva-asetukset saattavat estää makrojen käytön (salli makrot)</t>
  </si>
  <si>
    <t>D</t>
  </si>
  <si>
    <t>V</t>
  </si>
  <si>
    <t>Nelinpeli</t>
  </si>
  <si>
    <t xml:space="preserve">Yhdessä sarjaottelussa saa pelata korkeintaan viisi eri pelaajaa </t>
  </si>
  <si>
    <t>Vain erän jäännöspisteet (-0:n eteen tekstimuotoilupilkku)</t>
  </si>
  <si>
    <t>Ottelut</t>
  </si>
  <si>
    <t xml:space="preserve">1. </t>
  </si>
  <si>
    <t>2.</t>
  </si>
  <si>
    <t xml:space="preserve">3. </t>
  </si>
  <si>
    <t xml:space="preserve">4. </t>
  </si>
  <si>
    <t xml:space="preserve">5. </t>
  </si>
  <si>
    <t>Erät</t>
  </si>
  <si>
    <t>K</t>
  </si>
  <si>
    <t>Pisteiden laskennan apualue</t>
  </si>
  <si>
    <t>A-X</t>
  </si>
  <si>
    <t>B-Y</t>
  </si>
  <si>
    <t>C-Z</t>
  </si>
  <si>
    <t>A-Y</t>
  </si>
  <si>
    <t>C-X</t>
  </si>
  <si>
    <t>B/D-Z/V</t>
  </si>
  <si>
    <t>Nelinp</t>
  </si>
  <si>
    <t>Tulos</t>
  </si>
  <si>
    <t>Allekirjoitukset</t>
  </si>
  <si>
    <t>Kotijoukkue</t>
  </si>
  <si>
    <t>Vierasjoukkue</t>
  </si>
  <si>
    <t>Tuomari</t>
  </si>
  <si>
    <t>Voittaja</t>
  </si>
  <si>
    <t>Jouko Mikkola</t>
  </si>
  <si>
    <t>Markus Perkkiö</t>
  </si>
  <si>
    <t>Petri Heinonen</t>
  </si>
  <si>
    <t>Maria Girlea</t>
  </si>
  <si>
    <t>Vesa Lappi</t>
  </si>
  <si>
    <t>Tomi Lehtonen</t>
  </si>
  <si>
    <t>Daniel Söderlund</t>
  </si>
  <si>
    <t>Xisheng Cong</t>
  </si>
  <si>
    <t>Teemu Oinas</t>
  </si>
  <si>
    <t>Akeem Adewole</t>
  </si>
  <si>
    <t>Hans Kenttä</t>
  </si>
  <si>
    <t>Huy Dong Pham</t>
  </si>
  <si>
    <t>Iivari Hartikainen</t>
  </si>
  <si>
    <t>Jouni Nousiainen</t>
  </si>
  <si>
    <t xml:space="preserve">Thilo Marschke </t>
  </si>
  <si>
    <t>Aleksi Hyttinen</t>
  </si>
  <si>
    <t>Mattias Bergkvist</t>
  </si>
  <si>
    <t>Okko Vanhala</t>
  </si>
  <si>
    <t>Luka Oinas</t>
  </si>
  <si>
    <t>4-1</t>
  </si>
  <si>
    <t>4-3</t>
  </si>
  <si>
    <t xml:space="preserve">OPT-86 3 peluutti Daniel Söderlundia pelissä joka oli edustuskelvoton koska pelannut ainoastaan 2 ottelussa aiemmin. </t>
  </si>
  <si>
    <t>PT Espoo 3 tuomittu voittamaan peli 4-0</t>
  </si>
  <si>
    <t>Marie-Louise Skog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</si>
</sst>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40B];[Red]\-#,##0.00\ [$€-40B]"/>
    <numFmt numFmtId="165" formatCode="0_)"/>
    <numFmt numFmtId="166" formatCode="dd/mm/yyyy"/>
  </numFmts>
  <fonts count="29">
    <font>
      <sz val="11"/>
      <color theme="1"/>
      <name val="Arial"/>
      <family val="2"/>
      <charset val="1"/>
    </font>
    <font>
      <b/>
      <i/>
      <sz val="16"/>
      <color theme="1"/>
      <name val="Arial"/>
      <family val="2"/>
      <charset val="1"/>
    </font>
    <font>
      <b/>
      <i/>
      <u/>
      <sz val="11"/>
      <color theme="1"/>
      <name val="Arial"/>
      <family val="2"/>
      <charset val="1"/>
    </font>
    <font>
      <sz val="12"/>
      <name val="SWISS"/>
      <family val="2"/>
      <charset val="1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SWISS"/>
      <family val="2"/>
      <charset val="1"/>
    </font>
    <font>
      <i/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Arial"/>
      <family val="2"/>
    </font>
    <font>
      <b/>
      <i/>
      <sz val="8"/>
      <name val="Arial"/>
      <family val="2"/>
    </font>
    <font>
      <b/>
      <sz val="8"/>
      <color rgb="FF000000"/>
      <name val="Calibri"/>
      <family val="2"/>
      <charset val="1"/>
    </font>
    <font>
      <b/>
      <sz val="10"/>
      <color rgb="FF000000"/>
      <name val="SWISS"/>
      <family val="2"/>
      <charset val="1"/>
    </font>
    <font>
      <b/>
      <sz val="11"/>
      <color rgb="FF000000"/>
      <name val="Calibri"/>
      <family val="2"/>
      <charset val="1"/>
    </font>
    <font>
      <b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SWISS"/>
      <family val="2"/>
    </font>
    <font>
      <b/>
      <sz val="10"/>
      <color rgb="FF000000"/>
      <name val="SWISS"/>
      <family val="2"/>
    </font>
    <font>
      <sz val="10"/>
      <color rgb="FF000000"/>
      <name val="SWISS"/>
      <family val="2"/>
    </font>
    <font>
      <sz val="8"/>
      <color theme="1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D9F1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6D9F1"/>
      </patternFill>
    </fill>
    <fill>
      <patternFill patternType="solid">
        <fgColor rgb="FFFFFFCC"/>
        <bgColor rgb="FFFFFFFF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7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165" fontId="3" fillId="0" borderId="0"/>
    <xf numFmtId="0" fontId="11" fillId="0" borderId="0"/>
  </cellStyleXfs>
  <cellXfs count="110">
    <xf numFmtId="0" fontId="0" fillId="0" borderId="0" xfId="0"/>
    <xf numFmtId="165" fontId="7" fillId="2" borderId="21" xfId="5" applyFont="1" applyFill="1" applyBorder="1" applyAlignment="1" applyProtection="1">
      <alignment horizontal="left"/>
      <protection locked="0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0" fillId="0" borderId="4" xfId="0" applyBorder="1"/>
    <xf numFmtId="0" fontId="5" fillId="0" borderId="0" xfId="0" applyFont="1"/>
    <xf numFmtId="0" fontId="6" fillId="0" borderId="5" xfId="0" applyFont="1" applyBorder="1"/>
    <xf numFmtId="0" fontId="4" fillId="0" borderId="6" xfId="0" applyFont="1" applyBorder="1"/>
    <xf numFmtId="0" fontId="0" fillId="0" borderId="7" xfId="0" applyBorder="1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6" applyFont="1"/>
    <xf numFmtId="0" fontId="6" fillId="0" borderId="9" xfId="0" applyFont="1" applyBorder="1"/>
    <xf numFmtId="0" fontId="4" fillId="0" borderId="10" xfId="0" applyFont="1" applyBorder="1"/>
    <xf numFmtId="0" fontId="0" fillId="0" borderId="11" xfId="0" applyBorder="1"/>
    <xf numFmtId="0" fontId="12" fillId="0" borderId="0" xfId="0" applyFont="1"/>
    <xf numFmtId="0" fontId="8" fillId="0" borderId="0" xfId="0" applyFont="1"/>
    <xf numFmtId="0" fontId="13" fillId="0" borderId="0" xfId="0" applyFont="1"/>
    <xf numFmtId="0" fontId="6" fillId="0" borderId="0" xfId="0" applyFont="1"/>
    <xf numFmtId="0" fontId="14" fillId="0" borderId="13" xfId="6" applyFont="1" applyBorder="1" applyAlignment="1">
      <alignment horizontal="center"/>
    </xf>
    <xf numFmtId="0" fontId="16" fillId="0" borderId="15" xfId="6" applyFont="1" applyBorder="1" applyAlignment="1">
      <alignment horizontal="center"/>
    </xf>
    <xf numFmtId="0" fontId="16" fillId="0" borderId="18" xfId="6" applyFont="1" applyBorder="1" applyAlignment="1">
      <alignment horizontal="center"/>
    </xf>
    <xf numFmtId="0" fontId="17" fillId="0" borderId="0" xfId="0" applyFont="1"/>
    <xf numFmtId="0" fontId="16" fillId="0" borderId="0" xfId="6" applyFont="1" applyAlignment="1">
      <alignment horizontal="center"/>
    </xf>
    <xf numFmtId="165" fontId="7" fillId="0" borderId="0" xfId="5" applyFont="1" applyAlignment="1" applyProtection="1">
      <alignment horizontal="left"/>
      <protection locked="0"/>
    </xf>
    <xf numFmtId="0" fontId="16" fillId="0" borderId="20" xfId="6" applyFont="1" applyBorder="1" applyAlignment="1">
      <alignment horizontal="center"/>
    </xf>
    <xf numFmtId="0" fontId="14" fillId="0" borderId="5" xfId="6" applyFont="1" applyBorder="1" applyAlignment="1">
      <alignment horizontal="left"/>
    </xf>
    <xf numFmtId="0" fontId="14" fillId="0" borderId="6" xfId="6" applyFont="1" applyBorder="1" applyAlignment="1">
      <alignment horizontal="left"/>
    </xf>
    <xf numFmtId="0" fontId="14" fillId="0" borderId="7" xfId="6" applyFont="1" applyBorder="1" applyAlignment="1">
      <alignment horizontal="left"/>
    </xf>
    <xf numFmtId="0" fontId="14" fillId="0" borderId="8" xfId="6" applyFont="1" applyBorder="1" applyAlignment="1">
      <alignment horizontal="left"/>
    </xf>
    <xf numFmtId="0" fontId="11" fillId="0" borderId="23" xfId="6" applyBorder="1"/>
    <xf numFmtId="0" fontId="11" fillId="0" borderId="18" xfId="6" applyBorder="1"/>
    <xf numFmtId="0" fontId="0" fillId="3" borderId="0" xfId="0" applyFill="1"/>
    <xf numFmtId="0" fontId="18" fillId="0" borderId="0" xfId="0" applyFont="1"/>
    <xf numFmtId="0" fontId="4" fillId="0" borderId="0" xfId="0" applyFont="1" applyAlignment="1">
      <alignment horizontal="left"/>
    </xf>
    <xf numFmtId="0" fontId="19" fillId="0" borderId="0" xfId="0" applyFont="1"/>
    <xf numFmtId="0" fontId="17" fillId="0" borderId="26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0" fillId="0" borderId="0" xfId="0" applyProtection="1">
      <protection hidden="1"/>
    </xf>
    <xf numFmtId="0" fontId="0" fillId="0" borderId="27" xfId="0" applyBorder="1"/>
    <xf numFmtId="0" fontId="5" fillId="0" borderId="28" xfId="0" applyFont="1" applyBorder="1"/>
    <xf numFmtId="0" fontId="11" fillId="2" borderId="13" xfId="6" applyFill="1" applyBorder="1" applyAlignment="1" applyProtection="1">
      <alignment horizontal="center"/>
      <protection locked="0"/>
    </xf>
    <xf numFmtId="0" fontId="11" fillId="2" borderId="29" xfId="6" applyFill="1" applyBorder="1" applyAlignment="1" applyProtection="1">
      <alignment horizontal="center"/>
      <protection locked="0"/>
    </xf>
    <xf numFmtId="0" fontId="11" fillId="2" borderId="8" xfId="6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2" fillId="4" borderId="31" xfId="0" applyFont="1" applyFill="1" applyBorder="1"/>
    <xf numFmtId="0" fontId="12" fillId="0" borderId="32" xfId="0" applyFont="1" applyBorder="1"/>
    <xf numFmtId="0" fontId="17" fillId="0" borderId="33" xfId="0" applyFont="1" applyBorder="1" applyAlignment="1">
      <alignment horizontal="center"/>
    </xf>
    <xf numFmtId="0" fontId="5" fillId="0" borderId="4" xfId="0" applyFont="1" applyBorder="1"/>
    <xf numFmtId="0" fontId="11" fillId="2" borderId="15" xfId="6" applyFill="1" applyBorder="1" applyAlignment="1" applyProtection="1">
      <alignment horizontal="center"/>
      <protection locked="0"/>
    </xf>
    <xf numFmtId="0" fontId="11" fillId="2" borderId="26" xfId="6" applyFill="1" applyBorder="1" applyAlignment="1" applyProtection="1">
      <alignment horizontal="center"/>
      <protection locked="0"/>
    </xf>
    <xf numFmtId="0" fontId="11" fillId="2" borderId="17" xfId="6" applyFill="1" applyBorder="1" applyAlignment="1" applyProtection="1">
      <alignment horizontal="center"/>
      <protection locked="0"/>
    </xf>
    <xf numFmtId="0" fontId="5" fillId="0" borderId="34" xfId="0" applyFont="1" applyBorder="1"/>
    <xf numFmtId="0" fontId="5" fillId="0" borderId="17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2" fillId="0" borderId="28" xfId="0" applyFont="1" applyBorder="1"/>
    <xf numFmtId="0" fontId="5" fillId="0" borderId="34" xfId="0" applyFont="1" applyBorder="1" applyAlignment="1">
      <alignment horizontal="left"/>
    </xf>
    <xf numFmtId="0" fontId="11" fillId="2" borderId="18" xfId="6" applyFill="1" applyBorder="1" applyAlignment="1" applyProtection="1">
      <alignment horizontal="center"/>
      <protection locked="0"/>
    </xf>
    <xf numFmtId="0" fontId="11" fillId="2" borderId="36" xfId="6" applyFill="1" applyBorder="1" applyAlignment="1" applyProtection="1">
      <alignment horizontal="center"/>
      <protection locked="0"/>
    </xf>
    <xf numFmtId="0" fontId="11" fillId="2" borderId="12" xfId="6" applyFill="1" applyBorder="1" applyAlignment="1" applyProtection="1">
      <alignment horizontal="center"/>
      <protection locked="0"/>
    </xf>
    <xf numFmtId="0" fontId="19" fillId="0" borderId="17" xfId="0" applyFont="1" applyBorder="1"/>
    <xf numFmtId="0" fontId="0" fillId="0" borderId="28" xfId="0" applyBorder="1"/>
    <xf numFmtId="0" fontId="5" fillId="0" borderId="2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0" fillId="0" borderId="0" xfId="0" applyFont="1"/>
    <xf numFmtId="0" fontId="0" fillId="5" borderId="2" xfId="0" applyFill="1" applyBorder="1"/>
    <xf numFmtId="0" fontId="0" fillId="5" borderId="0" xfId="0" applyFill="1" applyProtection="1">
      <protection locked="0"/>
    </xf>
    <xf numFmtId="0" fontId="0" fillId="0" borderId="25" xfId="0" applyBorder="1"/>
    <xf numFmtId="0" fontId="0" fillId="0" borderId="1" xfId="0" applyBorder="1" applyProtection="1">
      <protection locked="0"/>
    </xf>
    <xf numFmtId="0" fontId="22" fillId="0" borderId="6" xfId="0" applyFont="1" applyBorder="1" applyAlignment="1" applyProtection="1">
      <alignment horizontal="left" vertical="center" indent="2"/>
      <protection locked="0"/>
    </xf>
    <xf numFmtId="0" fontId="26" fillId="0" borderId="0" xfId="0" applyFont="1"/>
    <xf numFmtId="0" fontId="0" fillId="0" borderId="39" xfId="0" applyBorder="1" applyAlignment="1">
      <alignment horizontal="center"/>
    </xf>
    <xf numFmtId="0" fontId="0" fillId="0" borderId="40" xfId="0" applyBorder="1"/>
    <xf numFmtId="49" fontId="0" fillId="0" borderId="39" xfId="0" applyNumberFormat="1" applyBorder="1" applyAlignment="1">
      <alignment horizontal="center"/>
    </xf>
    <xf numFmtId="0" fontId="0" fillId="0" borderId="39" xfId="0" applyBorder="1"/>
    <xf numFmtId="0" fontId="0" fillId="0" borderId="41" xfId="0" applyBorder="1" applyAlignment="1">
      <alignment horizontal="center"/>
    </xf>
    <xf numFmtId="0" fontId="0" fillId="0" borderId="42" xfId="0" applyBorder="1"/>
    <xf numFmtId="0" fontId="0" fillId="0" borderId="41" xfId="0" applyBorder="1"/>
    <xf numFmtId="0" fontId="27" fillId="0" borderId="0" xfId="0" applyFont="1"/>
    <xf numFmtId="0" fontId="28" fillId="0" borderId="0" xfId="0" applyFont="1"/>
    <xf numFmtId="0" fontId="21" fillId="0" borderId="38" xfId="0" applyFont="1" applyBorder="1" applyAlignment="1">
      <alignment horizontal="left" vertical="center" indent="2"/>
    </xf>
    <xf numFmtId="165" fontId="7" fillId="2" borderId="24" xfId="5" applyFont="1" applyFill="1" applyBorder="1" applyAlignment="1" applyProtection="1">
      <alignment horizontal="left"/>
      <protection locked="0"/>
    </xf>
    <xf numFmtId="165" fontId="7" fillId="2" borderId="25" xfId="5" applyFont="1" applyFill="1" applyBorder="1" applyAlignment="1" applyProtection="1">
      <alignment horizontal="left"/>
      <protection locked="0"/>
    </xf>
    <xf numFmtId="165" fontId="7" fillId="2" borderId="19" xfId="5" applyFont="1" applyFill="1" applyBorder="1" applyAlignment="1" applyProtection="1">
      <alignment horizontal="left"/>
      <protection locked="0"/>
    </xf>
    <xf numFmtId="165" fontId="7" fillId="2" borderId="12" xfId="5" applyFont="1" applyFill="1" applyBorder="1" applyAlignment="1" applyProtection="1">
      <alignment horizontal="left"/>
      <protection locked="0"/>
    </xf>
    <xf numFmtId="0" fontId="6" fillId="0" borderId="26" xfId="0" applyFont="1" applyBorder="1" applyAlignment="1">
      <alignment horizontal="center"/>
    </xf>
    <xf numFmtId="165" fontId="7" fillId="2" borderId="16" xfId="5" applyFont="1" applyFill="1" applyBorder="1" applyAlignment="1" applyProtection="1">
      <alignment horizontal="left"/>
      <protection locked="0"/>
    </xf>
    <xf numFmtId="165" fontId="7" fillId="2" borderId="17" xfId="5" applyFont="1" applyFill="1" applyBorder="1" applyAlignment="1" applyProtection="1">
      <alignment horizontal="left"/>
      <protection locked="0"/>
    </xf>
    <xf numFmtId="165" fontId="7" fillId="2" borderId="22" xfId="5" applyFont="1" applyFill="1" applyBorder="1" applyAlignment="1" applyProtection="1">
      <alignment horizontal="left"/>
      <protection locked="0"/>
    </xf>
    <xf numFmtId="166" fontId="7" fillId="2" borderId="8" xfId="5" applyNumberFormat="1" applyFont="1" applyFill="1" applyBorder="1" applyAlignment="1" applyProtection="1">
      <alignment horizontal="left"/>
      <protection locked="0"/>
    </xf>
    <xf numFmtId="49" fontId="7" fillId="2" borderId="12" xfId="5" applyNumberFormat="1" applyFont="1" applyFill="1" applyBorder="1" applyAlignment="1" applyProtection="1">
      <alignment horizontal="left"/>
      <protection locked="0"/>
    </xf>
    <xf numFmtId="165" fontId="15" fillId="2" borderId="14" xfId="5" applyFont="1" applyFill="1" applyBorder="1" applyAlignment="1" applyProtection="1">
      <alignment horizontal="left"/>
      <protection locked="0"/>
    </xf>
    <xf numFmtId="165" fontId="15" fillId="2" borderId="8" xfId="5" applyFont="1" applyFill="1" applyBorder="1" applyAlignment="1" applyProtection="1">
      <alignment horizontal="left"/>
      <protection locked="0"/>
    </xf>
    <xf numFmtId="0" fontId="23" fillId="0" borderId="38" xfId="0" applyFont="1" applyBorder="1" applyAlignment="1">
      <alignment horizontal="left" vertical="center" indent="2"/>
    </xf>
    <xf numFmtId="165" fontId="7" fillId="2" borderId="21" xfId="5" applyFont="1" applyFill="1" applyBorder="1" applyAlignment="1" applyProtection="1">
      <alignment horizontal="left"/>
      <protection locked="0"/>
    </xf>
    <xf numFmtId="0" fontId="24" fillId="0" borderId="38" xfId="0" applyFont="1" applyBorder="1" applyAlignment="1">
      <alignment horizontal="left" vertical="center" indent="2"/>
    </xf>
    <xf numFmtId="165" fontId="25" fillId="2" borderId="12" xfId="5" applyFont="1" applyFill="1" applyBorder="1" applyAlignment="1" applyProtection="1">
      <alignment horizontal="left"/>
      <protection locked="0"/>
    </xf>
    <xf numFmtId="165" fontId="24" fillId="2" borderId="8" xfId="5" applyFont="1" applyFill="1" applyBorder="1" applyAlignment="1" applyProtection="1">
      <alignment horizontal="left"/>
      <protection locked="0"/>
    </xf>
    <xf numFmtId="165" fontId="25" fillId="2" borderId="17" xfId="5" applyFont="1" applyFill="1" applyBorder="1" applyAlignment="1" applyProtection="1">
      <alignment horizontal="left"/>
      <protection locked="0"/>
    </xf>
    <xf numFmtId="165" fontId="25" fillId="2" borderId="24" xfId="5" applyFont="1" applyFill="1" applyBorder="1" applyAlignment="1" applyProtection="1">
      <alignment horizontal="left"/>
      <protection locked="0"/>
    </xf>
    <xf numFmtId="165" fontId="25" fillId="2" borderId="25" xfId="5" applyFont="1" applyFill="1" applyBorder="1" applyAlignment="1" applyProtection="1">
      <alignment horizontal="left"/>
      <protection locked="0"/>
    </xf>
    <xf numFmtId="165" fontId="25" fillId="2" borderId="19" xfId="5" applyFont="1" applyFill="1" applyBorder="1" applyAlignment="1" applyProtection="1">
      <alignment horizontal="left"/>
      <protection locked="0"/>
    </xf>
  </cellXfs>
  <cellStyles count="7">
    <cellStyle name="Excel Built-in Normal" xfId="6" xr:uid="{00000000-0005-0000-0000-00000B000000}"/>
    <cellStyle name="Heading 3" xfId="1" xr:uid="{00000000-0005-0000-0000-000006000000}"/>
    <cellStyle name="Normaali_LohkoKaavio_4-5_makrot" xfId="5" xr:uid="{00000000-0005-0000-0000-00000A000000}"/>
    <cellStyle name="Normal" xfId="0" builtinId="0"/>
    <cellStyle name="Otsikko 1" xfId="2" xr:uid="{00000000-0005-0000-0000-000007000000}"/>
    <cellStyle name="Result 4" xfId="3" xr:uid="{00000000-0005-0000-0000-000008000000}"/>
    <cellStyle name="Tulos2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10246-EA24-42BF-8960-B7C2A6F48B89}">
  <dimension ref="A1:F69"/>
  <sheetViews>
    <sheetView tabSelected="1" workbookViewId="0">
      <selection activeCell="C59" sqref="C59"/>
    </sheetView>
  </sheetViews>
  <sheetFormatPr defaultColWidth="17.625" defaultRowHeight="14.25"/>
  <cols>
    <col min="3" max="3" width="15.125" customWidth="1"/>
    <col min="4" max="4" width="11.12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s="2" t="s">
        <v>4</v>
      </c>
    </row>
    <row r="6" spans="1:6">
      <c r="A6" t="s">
        <v>5</v>
      </c>
    </row>
    <row r="7" spans="1:6">
      <c r="A7" t="s">
        <v>6</v>
      </c>
    </row>
    <row r="8" spans="1:6">
      <c r="A8" t="s">
        <v>7</v>
      </c>
    </row>
    <row r="10" spans="1:6">
      <c r="A10" s="78"/>
    </row>
    <row r="12" spans="1:6">
      <c r="A12">
        <v>1</v>
      </c>
      <c r="B12" s="79" t="s">
        <v>8</v>
      </c>
    </row>
    <row r="13" spans="1:6">
      <c r="B13" s="80">
        <v>1</v>
      </c>
      <c r="C13" s="81" t="s">
        <v>8</v>
      </c>
      <c r="D13" s="82"/>
    </row>
    <row r="14" spans="1:6">
      <c r="A14">
        <v>8</v>
      </c>
      <c r="B14" s="83"/>
      <c r="C14" s="3"/>
      <c r="D14" s="80"/>
    </row>
    <row r="15" spans="1:6">
      <c r="C15" s="2"/>
      <c r="D15" s="80">
        <v>5</v>
      </c>
      <c r="E15" s="79" t="s">
        <v>8</v>
      </c>
    </row>
    <row r="16" spans="1:6">
      <c r="A16">
        <v>5</v>
      </c>
      <c r="B16" s="79" t="s">
        <v>9</v>
      </c>
      <c r="C16" s="2"/>
      <c r="D16" s="80"/>
      <c r="E16" s="3" t="s">
        <v>10</v>
      </c>
      <c r="F16" s="84"/>
    </row>
    <row r="17" spans="1:6">
      <c r="B17" s="80">
        <v>2</v>
      </c>
      <c r="C17" s="81" t="s">
        <v>11</v>
      </c>
      <c r="D17" s="85"/>
      <c r="F17" s="84"/>
    </row>
    <row r="18" spans="1:6">
      <c r="A18">
        <v>4</v>
      </c>
      <c r="B18" s="83" t="s">
        <v>11</v>
      </c>
      <c r="C18" s="3" t="s">
        <v>107</v>
      </c>
      <c r="F18" s="84"/>
    </row>
    <row r="19" spans="1:6">
      <c r="C19" s="2"/>
      <c r="F19" s="84"/>
    </row>
    <row r="20" spans="1:6">
      <c r="A20">
        <v>3</v>
      </c>
      <c r="B20" s="79" t="s">
        <v>12</v>
      </c>
      <c r="C20" s="2"/>
      <c r="F20" s="84"/>
    </row>
    <row r="21" spans="1:6">
      <c r="B21" s="80">
        <v>3</v>
      </c>
      <c r="C21" s="81" t="s">
        <v>12</v>
      </c>
      <c r="D21" s="82"/>
      <c r="F21" s="84"/>
    </row>
    <row r="22" spans="1:6">
      <c r="A22">
        <v>6</v>
      </c>
      <c r="B22" s="83" t="s">
        <v>13</v>
      </c>
      <c r="C22" s="3" t="s">
        <v>15</v>
      </c>
      <c r="D22" s="80"/>
      <c r="F22" s="84"/>
    </row>
    <row r="23" spans="1:6">
      <c r="C23" s="2"/>
      <c r="D23" s="80">
        <v>6</v>
      </c>
      <c r="E23" s="79" t="s">
        <v>12</v>
      </c>
      <c r="F23" s="84"/>
    </row>
    <row r="24" spans="1:6">
      <c r="A24">
        <v>7</v>
      </c>
      <c r="B24" s="79" t="s">
        <v>14</v>
      </c>
      <c r="C24" s="2"/>
      <c r="D24" s="80"/>
      <c r="E24" s="3" t="s">
        <v>15</v>
      </c>
    </row>
    <row r="25" spans="1:6">
      <c r="B25" s="80">
        <v>4</v>
      </c>
      <c r="C25" s="81" t="s">
        <v>14</v>
      </c>
      <c r="D25" s="85"/>
    </row>
    <row r="26" spans="1:6">
      <c r="A26">
        <v>2</v>
      </c>
      <c r="B26" s="83" t="s">
        <v>16</v>
      </c>
      <c r="C26" s="3" t="s">
        <v>15</v>
      </c>
    </row>
    <row r="29" spans="1:6">
      <c r="B29">
        <v>-6</v>
      </c>
      <c r="C29" s="79" t="s">
        <v>14</v>
      </c>
      <c r="D29" s="82"/>
    </row>
    <row r="30" spans="1:6">
      <c r="D30" s="80"/>
    </row>
    <row r="31" spans="1:6">
      <c r="D31" s="80"/>
    </row>
    <row r="32" spans="1:6">
      <c r="D32" s="80">
        <v>9</v>
      </c>
      <c r="E32" s="79" t="s">
        <v>9</v>
      </c>
    </row>
    <row r="33" spans="1:6">
      <c r="A33">
        <v>-1</v>
      </c>
      <c r="B33" s="79"/>
      <c r="D33" s="80"/>
      <c r="E33" s="3" t="s">
        <v>108</v>
      </c>
      <c r="F33" s="84"/>
    </row>
    <row r="34" spans="1:6">
      <c r="B34" s="80">
        <v>7</v>
      </c>
      <c r="C34" s="79" t="s">
        <v>9</v>
      </c>
      <c r="D34" s="85"/>
      <c r="F34" s="84"/>
    </row>
    <row r="35" spans="1:6">
      <c r="A35">
        <v>-2</v>
      </c>
      <c r="B35" s="83" t="s">
        <v>9</v>
      </c>
      <c r="C35" s="3"/>
      <c r="F35" s="84"/>
    </row>
    <row r="36" spans="1:6">
      <c r="F36" s="84"/>
    </row>
    <row r="37" spans="1:6">
      <c r="B37">
        <v>-5</v>
      </c>
      <c r="C37" s="79" t="s">
        <v>11</v>
      </c>
      <c r="D37" s="82"/>
      <c r="F37" s="84"/>
    </row>
    <row r="38" spans="1:6">
      <c r="D38" s="80"/>
      <c r="F38" s="84"/>
    </row>
    <row r="39" spans="1:6">
      <c r="D39" s="80"/>
      <c r="F39" s="84"/>
    </row>
    <row r="40" spans="1:6">
      <c r="D40" s="80">
        <v>10</v>
      </c>
      <c r="E40" s="79" t="s">
        <v>11</v>
      </c>
      <c r="F40" s="84"/>
    </row>
    <row r="41" spans="1:6">
      <c r="A41">
        <v>-3</v>
      </c>
      <c r="B41" s="79" t="s">
        <v>13</v>
      </c>
      <c r="D41" s="80"/>
      <c r="E41" s="3" t="s">
        <v>10</v>
      </c>
    </row>
    <row r="42" spans="1:6">
      <c r="B42" s="80">
        <v>8</v>
      </c>
      <c r="C42" s="79" t="s">
        <v>16</v>
      </c>
      <c r="D42" s="85"/>
    </row>
    <row r="43" spans="1:6">
      <c r="A43">
        <v>-4</v>
      </c>
      <c r="B43" s="83" t="s">
        <v>16</v>
      </c>
      <c r="C43" s="3" t="s">
        <v>107</v>
      </c>
    </row>
    <row r="45" spans="1:6">
      <c r="A45" t="s">
        <v>17</v>
      </c>
      <c r="B45" t="s">
        <v>18</v>
      </c>
      <c r="C45" t="s">
        <v>19</v>
      </c>
      <c r="D45" t="s">
        <v>20</v>
      </c>
    </row>
    <row r="46" spans="1:6">
      <c r="A46">
        <v>1</v>
      </c>
      <c r="B46" t="s">
        <v>8</v>
      </c>
      <c r="C46" t="s">
        <v>21</v>
      </c>
    </row>
    <row r="47" spans="1:6">
      <c r="A47">
        <v>2</v>
      </c>
      <c r="B47" t="s">
        <v>16</v>
      </c>
      <c r="C47" t="s">
        <v>22</v>
      </c>
    </row>
    <row r="48" spans="1:6">
      <c r="A48">
        <v>3</v>
      </c>
      <c r="B48" t="s">
        <v>12</v>
      </c>
      <c r="C48" t="s">
        <v>23</v>
      </c>
      <c r="D48" t="s">
        <v>24</v>
      </c>
    </row>
    <row r="49" spans="1:4">
      <c r="A49">
        <v>4</v>
      </c>
      <c r="B49" t="s">
        <v>11</v>
      </c>
      <c r="C49" t="s">
        <v>25</v>
      </c>
      <c r="D49" t="s">
        <v>24</v>
      </c>
    </row>
    <row r="50" spans="1:4">
      <c r="A50">
        <v>5</v>
      </c>
      <c r="B50" t="s">
        <v>9</v>
      </c>
      <c r="C50" t="s">
        <v>26</v>
      </c>
      <c r="D50" t="s">
        <v>27</v>
      </c>
    </row>
    <row r="51" spans="1:4">
      <c r="A51">
        <v>6</v>
      </c>
      <c r="B51" t="s">
        <v>13</v>
      </c>
      <c r="C51" t="s">
        <v>28</v>
      </c>
      <c r="D51" t="s">
        <v>29</v>
      </c>
    </row>
    <row r="52" spans="1:4">
      <c r="A52">
        <v>7</v>
      </c>
      <c r="B52" t="s">
        <v>14</v>
      </c>
      <c r="C52" t="s">
        <v>30</v>
      </c>
      <c r="D52" t="s">
        <v>31</v>
      </c>
    </row>
    <row r="53" spans="1:4">
      <c r="A53">
        <v>8</v>
      </c>
      <c r="B53" t="s">
        <v>32</v>
      </c>
      <c r="C53" t="s">
        <v>33</v>
      </c>
      <c r="D53" t="s">
        <v>31</v>
      </c>
    </row>
    <row r="55" spans="1:4">
      <c r="A55" t="s">
        <v>34</v>
      </c>
    </row>
    <row r="56" spans="1:4" ht="15">
      <c r="A56" t="s">
        <v>35</v>
      </c>
      <c r="B56" s="86" t="s">
        <v>8</v>
      </c>
    </row>
    <row r="57" spans="1:4" ht="15">
      <c r="A57" t="s">
        <v>35</v>
      </c>
      <c r="B57" s="86" t="s">
        <v>12</v>
      </c>
    </row>
    <row r="58" spans="1:4" ht="15">
      <c r="A58" t="s">
        <v>36</v>
      </c>
      <c r="B58" s="86" t="s">
        <v>9</v>
      </c>
    </row>
    <row r="59" spans="1:4" ht="15">
      <c r="A59" t="s">
        <v>36</v>
      </c>
      <c r="B59" s="86" t="s">
        <v>11</v>
      </c>
    </row>
    <row r="60" spans="1:4" ht="15">
      <c r="A60" t="s">
        <v>37</v>
      </c>
      <c r="B60" s="87" t="s">
        <v>14</v>
      </c>
    </row>
    <row r="61" spans="1:4" ht="15">
      <c r="A61" t="s">
        <v>37</v>
      </c>
      <c r="B61" s="87" t="s">
        <v>16</v>
      </c>
    </row>
    <row r="62" spans="1:4" ht="15">
      <c r="A62" t="s">
        <v>38</v>
      </c>
      <c r="B62" s="87" t="s">
        <v>13</v>
      </c>
    </row>
    <row r="63" spans="1:4" ht="15">
      <c r="B63" s="87"/>
    </row>
    <row r="64" spans="1:4">
      <c r="A64" t="s">
        <v>39</v>
      </c>
    </row>
    <row r="65" spans="1:1">
      <c r="A65" t="s">
        <v>40</v>
      </c>
    </row>
    <row r="66" spans="1:1">
      <c r="A66" t="s">
        <v>41</v>
      </c>
    </row>
    <row r="68" spans="1:1">
      <c r="A68" t="s">
        <v>42</v>
      </c>
    </row>
    <row r="69" spans="1:1">
      <c r="A69" t="s">
        <v>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108"/>
  <sheetViews>
    <sheetView zoomScaleNormal="100" workbookViewId="0">
      <selection activeCell="C8" sqref="C8:E8"/>
    </sheetView>
  </sheetViews>
  <sheetFormatPr defaultColWidth="10.5" defaultRowHeight="14.25"/>
  <cols>
    <col min="1" max="1" width="1" customWidth="1"/>
    <col min="2" max="2" width="5.375" customWidth="1"/>
    <col min="3" max="4" width="18.125" customWidth="1"/>
    <col min="5" max="5" width="1" customWidth="1"/>
    <col min="6" max="6" width="5.125" customWidth="1"/>
    <col min="7" max="7" width="4.5" customWidth="1"/>
    <col min="8" max="10" width="5.375" customWidth="1"/>
    <col min="11" max="11" width="3.375" customWidth="1"/>
    <col min="12" max="14" width="3.5" customWidth="1"/>
    <col min="15" max="15" width="1" customWidth="1"/>
    <col min="16" max="18" width="3" customWidth="1"/>
    <col min="19" max="21" width="3.5" customWidth="1"/>
    <col min="22" max="22" width="2.625" customWidth="1"/>
    <col min="23" max="23" width="26.625" customWidth="1"/>
    <col min="24" max="94" width="8.25" customWidth="1"/>
  </cols>
  <sheetData>
    <row r="1" spans="1:29" ht="7.5" customHeight="1" thickBot="1">
      <c r="A1" s="5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29" ht="15.75">
      <c r="A2" s="4"/>
      <c r="C2" s="8" t="s">
        <v>44</v>
      </c>
      <c r="G2" s="9" t="s">
        <v>45</v>
      </c>
      <c r="H2" s="10"/>
      <c r="I2" s="11"/>
      <c r="J2" s="97"/>
      <c r="K2" s="97"/>
      <c r="L2" s="97"/>
      <c r="M2" s="97"/>
      <c r="N2" s="97"/>
      <c r="O2" s="4"/>
      <c r="U2" s="12"/>
    </row>
    <row r="3" spans="1:29" ht="17.25" customHeight="1" thickBot="1">
      <c r="A3" s="4"/>
      <c r="B3" s="13"/>
      <c r="C3" s="14" t="s">
        <v>46</v>
      </c>
      <c r="G3" s="15" t="s">
        <v>47</v>
      </c>
      <c r="H3" s="16"/>
      <c r="I3" s="17"/>
      <c r="J3" s="98"/>
      <c r="K3" s="98"/>
      <c r="L3" s="98"/>
      <c r="M3" s="98"/>
      <c r="N3" s="98"/>
      <c r="O3" s="4"/>
      <c r="U3" s="18"/>
    </row>
    <row r="4" spans="1:29" ht="12" customHeight="1" thickBot="1">
      <c r="A4" s="4"/>
      <c r="C4" s="19" t="s">
        <v>48</v>
      </c>
      <c r="E4" s="20" t="s">
        <v>49</v>
      </c>
      <c r="F4" s="20"/>
      <c r="O4" s="4"/>
      <c r="Q4" s="21"/>
      <c r="R4" s="21"/>
      <c r="U4" s="18"/>
      <c r="V4" s="18"/>
      <c r="W4" s="18"/>
      <c r="X4" s="18"/>
      <c r="Y4" s="18"/>
      <c r="Z4" s="18"/>
      <c r="AA4" s="18"/>
      <c r="AB4" s="18"/>
      <c r="AC4" s="18"/>
    </row>
    <row r="5" spans="1:29">
      <c r="A5" s="4"/>
      <c r="B5" s="22" t="s">
        <v>18</v>
      </c>
      <c r="C5" s="99" t="s">
        <v>9</v>
      </c>
      <c r="D5" s="99"/>
      <c r="E5" s="99"/>
      <c r="F5" s="22" t="s">
        <v>18</v>
      </c>
      <c r="G5" s="100" t="s">
        <v>14</v>
      </c>
      <c r="H5" s="100"/>
      <c r="I5" s="100"/>
      <c r="J5" s="100"/>
      <c r="K5" s="100"/>
      <c r="L5" s="100"/>
      <c r="M5" s="100"/>
      <c r="N5" s="100"/>
      <c r="O5" s="4"/>
      <c r="Q5" s="21"/>
      <c r="R5" s="21"/>
      <c r="U5" s="18"/>
    </row>
    <row r="6" spans="1:29" ht="15">
      <c r="A6" s="4"/>
      <c r="B6" s="23" t="s">
        <v>50</v>
      </c>
      <c r="C6" s="94" t="s">
        <v>59</v>
      </c>
      <c r="D6" s="94"/>
      <c r="E6" s="94"/>
      <c r="F6" s="23" t="s">
        <v>52</v>
      </c>
      <c r="G6" s="95" t="s">
        <v>95</v>
      </c>
      <c r="H6" s="95"/>
      <c r="I6" s="95"/>
      <c r="J6" s="95"/>
      <c r="K6" s="95"/>
      <c r="L6" s="95"/>
      <c r="M6" s="95"/>
      <c r="N6" s="95"/>
      <c r="O6" s="4"/>
      <c r="Q6" s="21"/>
      <c r="R6" s="21"/>
    </row>
    <row r="7" spans="1:29" ht="15">
      <c r="A7" s="4"/>
      <c r="B7" s="23" t="s">
        <v>53</v>
      </c>
      <c r="C7" s="94" t="s">
        <v>56</v>
      </c>
      <c r="D7" s="94"/>
      <c r="E7" s="94"/>
      <c r="F7" s="23" t="s">
        <v>55</v>
      </c>
      <c r="G7" s="95" t="s">
        <v>97</v>
      </c>
      <c r="H7" s="95"/>
      <c r="I7" s="95"/>
      <c r="J7" s="95"/>
      <c r="K7" s="95"/>
      <c r="L7" s="95"/>
      <c r="M7" s="95"/>
      <c r="N7" s="95"/>
      <c r="O7" s="4"/>
      <c r="Q7" s="21"/>
      <c r="R7" s="21"/>
    </row>
    <row r="8" spans="1:29" ht="15.75" thickBot="1">
      <c r="A8" s="4"/>
      <c r="B8" s="24" t="s">
        <v>57</v>
      </c>
      <c r="C8" s="91" t="s">
        <v>111</v>
      </c>
      <c r="D8" s="91"/>
      <c r="E8" s="91"/>
      <c r="F8" s="24" t="s">
        <v>58</v>
      </c>
      <c r="G8" s="92" t="s">
        <v>105</v>
      </c>
      <c r="H8" s="92"/>
      <c r="I8" s="92"/>
      <c r="J8" s="92"/>
      <c r="K8" s="92"/>
      <c r="L8" s="92"/>
      <c r="M8" s="92"/>
      <c r="N8" s="92"/>
      <c r="O8" s="4"/>
      <c r="Q8" s="21"/>
      <c r="R8" s="21"/>
      <c r="U8" s="25"/>
    </row>
    <row r="9" spans="1:29" ht="11.25" customHeight="1" thickBot="1">
      <c r="B9" s="26"/>
      <c r="C9" s="27"/>
      <c r="D9" s="27"/>
      <c r="E9" s="27"/>
      <c r="F9" s="26"/>
      <c r="G9" s="27"/>
      <c r="H9" s="27"/>
      <c r="I9" s="27"/>
      <c r="J9" s="27"/>
      <c r="K9" s="27"/>
      <c r="L9" s="27"/>
      <c r="M9" s="27"/>
      <c r="N9" s="27"/>
      <c r="O9" s="4"/>
      <c r="Q9" s="21"/>
      <c r="R9" s="21"/>
      <c r="U9" s="25"/>
    </row>
    <row r="10" spans="1:29" ht="15.75" thickBot="1">
      <c r="A10" s="4"/>
      <c r="B10" s="28" t="s">
        <v>61</v>
      </c>
      <c r="C10" s="102"/>
      <c r="D10" s="102"/>
      <c r="E10" s="102"/>
      <c r="F10" s="28" t="s">
        <v>62</v>
      </c>
      <c r="G10" s="96"/>
      <c r="H10" s="96"/>
      <c r="I10" s="96"/>
      <c r="J10" s="96"/>
      <c r="K10" s="96"/>
      <c r="L10" s="96"/>
      <c r="M10" s="96"/>
      <c r="N10" s="96"/>
      <c r="O10" s="4"/>
      <c r="Q10" s="21"/>
      <c r="R10" s="21"/>
      <c r="U10" s="25"/>
    </row>
    <row r="11" spans="1:29" ht="12.75" customHeight="1" thickBot="1">
      <c r="B11" s="26"/>
      <c r="C11" s="27"/>
      <c r="D11" s="27"/>
      <c r="E11" s="27"/>
      <c r="F11" s="26"/>
      <c r="G11" s="27"/>
      <c r="H11" s="27"/>
      <c r="I11" s="27"/>
      <c r="J11" s="27"/>
      <c r="K11" s="27"/>
      <c r="L11" s="27"/>
      <c r="M11" s="27"/>
      <c r="N11" s="27"/>
      <c r="O11" s="4"/>
      <c r="Q11" s="21"/>
      <c r="R11" s="21"/>
      <c r="U11" s="25"/>
    </row>
    <row r="12" spans="1:29">
      <c r="B12" s="29" t="s">
        <v>63</v>
      </c>
      <c r="C12" s="30"/>
      <c r="D12" s="30"/>
      <c r="E12" s="31"/>
      <c r="F12" s="32" t="s">
        <v>63</v>
      </c>
      <c r="G12" s="30"/>
      <c r="H12" s="30"/>
      <c r="I12" s="30"/>
      <c r="J12" s="30"/>
      <c r="K12" s="30"/>
      <c r="L12" s="30"/>
      <c r="M12" s="30"/>
      <c r="N12" s="30"/>
      <c r="O12" s="4"/>
    </row>
    <row r="13" spans="1:29" ht="12" customHeight="1">
      <c r="A13" s="4"/>
      <c r="B13" s="33"/>
      <c r="C13" s="107" t="s">
        <v>59</v>
      </c>
      <c r="D13" s="107"/>
      <c r="E13" s="107"/>
      <c r="F13" s="33"/>
      <c r="G13" s="108" t="s">
        <v>97</v>
      </c>
      <c r="H13" s="108"/>
      <c r="I13" s="108"/>
      <c r="J13" s="108"/>
      <c r="K13" s="108"/>
      <c r="L13" s="108"/>
      <c r="M13" s="108"/>
      <c r="N13" s="108"/>
      <c r="O13" s="4"/>
      <c r="Q13" s="21"/>
      <c r="R13" s="21"/>
      <c r="U13" s="18"/>
    </row>
    <row r="14" spans="1:29" ht="15.75" thickBot="1">
      <c r="A14" s="4"/>
      <c r="B14" s="34"/>
      <c r="C14" s="109" t="s">
        <v>56</v>
      </c>
      <c r="D14" s="109"/>
      <c r="E14" s="109"/>
      <c r="F14" s="34"/>
      <c r="G14" s="104" t="s">
        <v>105</v>
      </c>
      <c r="H14" s="104"/>
      <c r="I14" s="104"/>
      <c r="J14" s="104"/>
      <c r="K14" s="104"/>
      <c r="L14" s="104"/>
      <c r="M14" s="104"/>
      <c r="N14" s="104"/>
      <c r="O14" s="4"/>
      <c r="Q14" s="21"/>
      <c r="R14" s="21"/>
    </row>
    <row r="15" spans="1:29" ht="14.25" customHeight="1">
      <c r="A15" s="4"/>
      <c r="B15" s="19" t="s">
        <v>64</v>
      </c>
      <c r="F15" s="19" t="s">
        <v>65</v>
      </c>
      <c r="G15" s="36"/>
      <c r="H15" s="36"/>
      <c r="I15" s="36"/>
      <c r="M15" s="37"/>
      <c r="O15" s="4"/>
    </row>
    <row r="16" spans="1:29" ht="15.75" customHeight="1" thickBot="1">
      <c r="A16" s="4"/>
      <c r="B16" s="38" t="s">
        <v>66</v>
      </c>
      <c r="F16" s="39" t="s">
        <v>67</v>
      </c>
      <c r="G16" s="39" t="s">
        <v>68</v>
      </c>
      <c r="H16" s="39" t="s">
        <v>69</v>
      </c>
      <c r="I16" s="39" t="s">
        <v>70</v>
      </c>
      <c r="J16" s="39" t="s">
        <v>71</v>
      </c>
      <c r="K16" s="93" t="s">
        <v>72</v>
      </c>
      <c r="L16" s="93"/>
      <c r="M16" s="40" t="s">
        <v>73</v>
      </c>
      <c r="N16" s="41" t="s">
        <v>62</v>
      </c>
      <c r="O16" s="4"/>
      <c r="X16" s="42"/>
    </row>
    <row r="17" spans="1:25" ht="15" customHeight="1">
      <c r="A17" s="43"/>
      <c r="B17" s="39" t="s">
        <v>75</v>
      </c>
      <c r="C17" s="44" t="str">
        <f>IF(C6&gt;"",C6,"")</f>
        <v>Pär Grefberg</v>
      </c>
      <c r="D17" s="44" t="str">
        <f>IF(G6&gt;"",G6,"")</f>
        <v>Xisheng Cong</v>
      </c>
      <c r="E17" s="44" t="str">
        <f>IF(E6&gt;"",E6&amp;" - "&amp;I6,"")</f>
        <v/>
      </c>
      <c r="F17" s="45">
        <v>-9</v>
      </c>
      <c r="G17" s="46">
        <v>0</v>
      </c>
      <c r="H17" s="46">
        <v>9</v>
      </c>
      <c r="I17" s="46">
        <v>2</v>
      </c>
      <c r="J17" s="47"/>
      <c r="K17" s="48">
        <f t="shared" ref="K17:K23" si="0">IF(ISBLANK(F17),"",COUNTIF(F17:J17,"&gt;=0"))</f>
        <v>3</v>
      </c>
      <c r="L17" s="49">
        <f t="shared" ref="L17:L23" si="1">IF(ISBLANK(F17),"",(IF(LEFT(F17,1)="-",1,0)+IF(LEFT(G17,1)="-",1,0)+IF(LEFT(H17,1)="-",1,0)+IF(LEFT(I17,1)="-",1,0)+IF(LEFT(J17,1)="-",1,0)))</f>
        <v>1</v>
      </c>
      <c r="M17" s="40">
        <f t="shared" ref="M17:N23" si="2">IF(K17=3,1,"")</f>
        <v>1</v>
      </c>
      <c r="N17" s="50" t="str">
        <f t="shared" si="2"/>
        <v/>
      </c>
      <c r="O17" s="4"/>
      <c r="X17" s="42"/>
    </row>
    <row r="18" spans="1:25" ht="15" customHeight="1">
      <c r="A18" s="43"/>
      <c r="B18" s="53" t="s">
        <v>76</v>
      </c>
      <c r="C18" s="8" t="str">
        <f>IF(C7&gt;"",C7,"")</f>
        <v>Jens Weckström</v>
      </c>
      <c r="D18" s="44" t="str">
        <f>IF(G7&gt;"",G7,"")</f>
        <v>Akeem Adewole</v>
      </c>
      <c r="E18" s="54"/>
      <c r="F18" s="55">
        <v>6</v>
      </c>
      <c r="G18" s="56">
        <v>5</v>
      </c>
      <c r="H18" s="56">
        <v>8</v>
      </c>
      <c r="I18" s="56"/>
      <c r="J18" s="57"/>
      <c r="K18" s="48">
        <f t="shared" si="0"/>
        <v>3</v>
      </c>
      <c r="L18" s="49">
        <f t="shared" si="1"/>
        <v>0</v>
      </c>
      <c r="M18" s="40">
        <f t="shared" si="2"/>
        <v>1</v>
      </c>
      <c r="N18" s="50" t="str">
        <f t="shared" si="2"/>
        <v/>
      </c>
      <c r="O18" s="4"/>
      <c r="X18" s="42"/>
    </row>
    <row r="19" spans="1:25" ht="15" customHeight="1">
      <c r="A19" s="43"/>
      <c r="B19" s="39" t="s">
        <v>77</v>
      </c>
      <c r="C19" s="44" t="str">
        <f>IF(C8&gt;"",C8,"")</f>
        <v>Marie-Louise Skog</v>
      </c>
      <c r="D19" s="44" t="str">
        <f>IF(G8&gt;"",G8,"")</f>
        <v>Okko Vanhala</v>
      </c>
      <c r="E19" s="58"/>
      <c r="F19" s="55">
        <v>-5</v>
      </c>
      <c r="G19" s="56">
        <v>-2</v>
      </c>
      <c r="H19" s="56">
        <v>-5</v>
      </c>
      <c r="I19" s="56"/>
      <c r="J19" s="57"/>
      <c r="K19" s="48">
        <f t="shared" si="0"/>
        <v>0</v>
      </c>
      <c r="L19" s="49">
        <f t="shared" si="1"/>
        <v>3</v>
      </c>
      <c r="M19" s="40" t="str">
        <f t="shared" si="2"/>
        <v/>
      </c>
      <c r="N19" s="50">
        <f t="shared" si="2"/>
        <v>1</v>
      </c>
      <c r="O19" s="4"/>
      <c r="X19" s="42"/>
    </row>
    <row r="20" spans="1:25" ht="15" customHeight="1">
      <c r="A20" s="43"/>
      <c r="B20" s="53" t="s">
        <v>78</v>
      </c>
      <c r="C20" s="44" t="str">
        <f>IF(C6&gt;"",C6,"")</f>
        <v>Pär Grefberg</v>
      </c>
      <c r="D20" s="44" t="str">
        <f>IF(G7&gt;"",G7,"")</f>
        <v>Akeem Adewole</v>
      </c>
      <c r="E20" s="54"/>
      <c r="F20" s="55">
        <v>-8</v>
      </c>
      <c r="G20" s="56">
        <v>-8</v>
      </c>
      <c r="H20" s="56">
        <v>7</v>
      </c>
      <c r="I20" s="56">
        <v>-4</v>
      </c>
      <c r="J20" s="57"/>
      <c r="K20" s="48">
        <f t="shared" si="0"/>
        <v>1</v>
      </c>
      <c r="L20" s="49">
        <f t="shared" si="1"/>
        <v>3</v>
      </c>
      <c r="M20" s="40" t="str">
        <f t="shared" si="2"/>
        <v/>
      </c>
      <c r="N20" s="50">
        <f t="shared" si="2"/>
        <v>1</v>
      </c>
      <c r="O20" s="4"/>
      <c r="X20" s="42"/>
    </row>
    <row r="21" spans="1:25" ht="15" customHeight="1">
      <c r="A21" s="43"/>
      <c r="B21" s="39" t="s">
        <v>79</v>
      </c>
      <c r="C21" s="44" t="str">
        <f>IF(C8&gt;"",C8,"")</f>
        <v>Marie-Louise Skog</v>
      </c>
      <c r="D21" s="44" t="str">
        <f>IF(G6&gt;"",G6,"")</f>
        <v>Xisheng Cong</v>
      </c>
      <c r="E21" s="58"/>
      <c r="F21" s="55">
        <v>-2</v>
      </c>
      <c r="G21" s="56">
        <v>-6</v>
      </c>
      <c r="H21" s="56">
        <v>-5</v>
      </c>
      <c r="I21" s="56"/>
      <c r="J21" s="57"/>
      <c r="K21" s="48">
        <f t="shared" si="0"/>
        <v>0</v>
      </c>
      <c r="L21" s="49">
        <f t="shared" si="1"/>
        <v>3</v>
      </c>
      <c r="M21" s="40" t="str">
        <f t="shared" si="2"/>
        <v/>
      </c>
      <c r="N21" s="50">
        <f t="shared" si="2"/>
        <v>1</v>
      </c>
      <c r="O21" s="4"/>
      <c r="X21" s="42"/>
    </row>
    <row r="22" spans="1:25" ht="15" customHeight="1">
      <c r="A22" s="4"/>
      <c r="B22" s="39" t="s">
        <v>80</v>
      </c>
      <c r="C22" s="44" t="str">
        <f>IF(C10="",C7,C10)</f>
        <v>Jens Weckström</v>
      </c>
      <c r="D22" s="44" t="str">
        <f>IF(G10="",G8,G10)</f>
        <v>Okko Vanhala</v>
      </c>
      <c r="E22" s="58"/>
      <c r="F22" s="55">
        <v>10</v>
      </c>
      <c r="G22" s="56">
        <v>9</v>
      </c>
      <c r="H22" s="56">
        <v>-8</v>
      </c>
      <c r="I22" s="56">
        <v>4</v>
      </c>
      <c r="J22" s="57"/>
      <c r="K22" s="48">
        <f t="shared" si="0"/>
        <v>3</v>
      </c>
      <c r="L22" s="59">
        <f t="shared" si="1"/>
        <v>1</v>
      </c>
      <c r="M22" s="60">
        <f t="shared" si="2"/>
        <v>1</v>
      </c>
      <c r="N22" s="61" t="str">
        <f t="shared" si="2"/>
        <v/>
      </c>
      <c r="O22" s="4"/>
      <c r="X22" s="42"/>
    </row>
    <row r="23" spans="1:25" ht="15" customHeight="1" thickBot="1">
      <c r="A23" s="43"/>
      <c r="B23" s="39" t="s">
        <v>81</v>
      </c>
      <c r="C23" s="62" t="str">
        <f>IF(C14&gt;"",C14&amp;" / "&amp;C13,"")</f>
        <v>Jens Weckström / Pär Grefberg</v>
      </c>
      <c r="D23" s="62" t="str">
        <f>IF(G14&gt;"",G14&amp;" / "&amp;G13,"")</f>
        <v>Okko Vanhala / Akeem Adewole</v>
      </c>
      <c r="E23" s="63"/>
      <c r="F23" s="64">
        <v>6</v>
      </c>
      <c r="G23" s="65">
        <v>6</v>
      </c>
      <c r="H23" s="65">
        <v>5</v>
      </c>
      <c r="I23" s="65"/>
      <c r="J23" s="66"/>
      <c r="K23" s="48">
        <f t="shared" si="0"/>
        <v>3</v>
      </c>
      <c r="L23" s="59">
        <f t="shared" si="1"/>
        <v>0</v>
      </c>
      <c r="M23" s="60">
        <f t="shared" si="2"/>
        <v>1</v>
      </c>
      <c r="N23" s="61" t="str">
        <f t="shared" si="2"/>
        <v/>
      </c>
      <c r="O23" s="4"/>
      <c r="X23" s="42"/>
    </row>
    <row r="24" spans="1:25" ht="15.75" customHeight="1" thickBot="1">
      <c r="A24" s="4"/>
      <c r="I24" s="67" t="s">
        <v>82</v>
      </c>
      <c r="J24" s="68"/>
      <c r="K24" s="69">
        <f>IF(ISBLANK(C6),"",SUM(K17:K22))</f>
        <v>10</v>
      </c>
      <c r="L24" s="59">
        <f>IF(ISBLANK(G6),"",SUM(L17:L22))</f>
        <v>11</v>
      </c>
      <c r="M24" s="70">
        <f>IF(ISBLANK(F17),"",SUM(M17:M23))</f>
        <v>4</v>
      </c>
      <c r="N24" s="71">
        <f>IF(ISBLANK(F17),"",SUM(N17:N23))</f>
        <v>3</v>
      </c>
      <c r="O24" s="4"/>
      <c r="X24" s="42"/>
    </row>
    <row r="25" spans="1:25" ht="12" customHeight="1">
      <c r="A25" s="4"/>
      <c r="B25" s="8" t="s">
        <v>83</v>
      </c>
      <c r="O25" s="4"/>
    </row>
    <row r="26" spans="1:25" ht="15">
      <c r="A26" s="4"/>
      <c r="B26" s="18" t="s">
        <v>84</v>
      </c>
      <c r="C26" s="18"/>
      <c r="D26" s="18" t="s">
        <v>85</v>
      </c>
      <c r="E26" s="18"/>
      <c r="F26" s="18"/>
      <c r="G26" s="18" t="s">
        <v>86</v>
      </c>
      <c r="H26" s="18"/>
      <c r="I26" s="18"/>
      <c r="J26" s="8" t="s">
        <v>87</v>
      </c>
      <c r="O26" s="4"/>
      <c r="Y26" s="72"/>
    </row>
    <row r="27" spans="1:25" ht="15.75" thickBot="1">
      <c r="A27" s="73"/>
      <c r="B27" s="74"/>
      <c r="C27" s="74"/>
      <c r="D27" s="74"/>
      <c r="E27" s="74"/>
      <c r="F27" s="74"/>
      <c r="G27" s="74"/>
      <c r="H27" s="74"/>
      <c r="I27" s="74"/>
      <c r="J27" s="88" t="s">
        <v>9</v>
      </c>
      <c r="K27" s="88"/>
      <c r="L27" s="88"/>
      <c r="M27" s="88"/>
      <c r="N27" s="88"/>
      <c r="O27" s="4"/>
    </row>
    <row r="28" spans="1:25" ht="9.75" customHeight="1">
      <c r="A28" s="75"/>
      <c r="B28" s="76"/>
      <c r="C28" s="76"/>
      <c r="D28" s="76"/>
      <c r="E28" s="76"/>
      <c r="F28" s="76"/>
      <c r="G28" s="76"/>
      <c r="H28" s="76"/>
      <c r="I28" s="76"/>
      <c r="J28" s="77"/>
      <c r="K28" s="77"/>
      <c r="L28" s="77"/>
      <c r="M28" s="77"/>
      <c r="N28" s="77"/>
      <c r="O28" s="4"/>
    </row>
    <row r="29" spans="1:25">
      <c r="B29" s="12"/>
    </row>
    <row r="31" spans="1:25" ht="12.75" customHeight="1"/>
    <row r="46" spans="24:24">
      <c r="X46" s="42"/>
    </row>
    <row r="47" spans="24:24">
      <c r="X47" s="42"/>
    </row>
    <row r="48" spans="24:24">
      <c r="X48" s="42"/>
    </row>
    <row r="49" spans="24:24">
      <c r="X49" s="42"/>
    </row>
    <row r="50" spans="24:24">
      <c r="X50" s="42"/>
    </row>
    <row r="51" spans="24:24">
      <c r="X51" s="42"/>
    </row>
    <row r="52" spans="24:24">
      <c r="X52" s="42"/>
    </row>
    <row r="53" spans="24:24">
      <c r="X53" s="42"/>
    </row>
    <row r="54" spans="24:24">
      <c r="X54" s="42"/>
    </row>
    <row r="73" spans="24:24">
      <c r="X73" s="42"/>
    </row>
    <row r="74" spans="24:24">
      <c r="X74" s="42"/>
    </row>
    <row r="75" spans="24:24">
      <c r="X75" s="42"/>
    </row>
    <row r="76" spans="24:24">
      <c r="X76" s="42"/>
    </row>
    <row r="77" spans="24:24">
      <c r="X77" s="42"/>
    </row>
    <row r="78" spans="24:24">
      <c r="X78" s="42"/>
    </row>
    <row r="79" spans="24:24">
      <c r="X79" s="42"/>
    </row>
    <row r="80" spans="24:24">
      <c r="X80" s="42"/>
    </row>
    <row r="81" spans="24:24">
      <c r="X81" s="42"/>
    </row>
    <row r="100" spans="24:24">
      <c r="X100" s="42"/>
    </row>
    <row r="101" spans="24:24">
      <c r="X101" s="42"/>
    </row>
    <row r="102" spans="24:24">
      <c r="X102" s="42"/>
    </row>
    <row r="103" spans="24:24">
      <c r="X103" s="42"/>
    </row>
    <row r="104" spans="24:24">
      <c r="X104" s="42"/>
    </row>
    <row r="105" spans="24:24">
      <c r="X105" s="42"/>
    </row>
    <row r="106" spans="24:24">
      <c r="X106" s="42"/>
    </row>
    <row r="107" spans="24:24">
      <c r="X107" s="42"/>
    </row>
    <row r="108" spans="24:24">
      <c r="X108" s="42"/>
    </row>
  </sheetData>
  <mergeCells count="18">
    <mergeCell ref="J2:N2"/>
    <mergeCell ref="J3:N3"/>
    <mergeCell ref="C5:E5"/>
    <mergeCell ref="G5:N5"/>
    <mergeCell ref="C6:E6"/>
    <mergeCell ref="G6:N6"/>
    <mergeCell ref="C7:E7"/>
    <mergeCell ref="G7:N7"/>
    <mergeCell ref="C8:E8"/>
    <mergeCell ref="G8:N8"/>
    <mergeCell ref="C10:E10"/>
    <mergeCell ref="G10:N10"/>
    <mergeCell ref="J27:N27"/>
    <mergeCell ref="C13:E13"/>
    <mergeCell ref="G13:N13"/>
    <mergeCell ref="C14:E14"/>
    <mergeCell ref="G14:N14"/>
    <mergeCell ref="K16:L1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Roman,Normaali"&amp;12&amp;Kffffff&amp;A</oddHeader>
    <oddFooter>&amp;C&amp;"Times New Roman,Normaali"&amp;12&amp;KffffffSivu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8"/>
  <sheetViews>
    <sheetView zoomScaleNormal="100" workbookViewId="0">
      <selection activeCell="G6" sqref="G6:N6"/>
    </sheetView>
  </sheetViews>
  <sheetFormatPr defaultColWidth="10.5" defaultRowHeight="14.25"/>
  <cols>
    <col min="1" max="1" width="1" customWidth="1"/>
    <col min="2" max="2" width="5.375" customWidth="1"/>
    <col min="3" max="4" width="18.125" customWidth="1"/>
    <col min="5" max="5" width="1" customWidth="1"/>
    <col min="6" max="6" width="5.125" customWidth="1"/>
    <col min="7" max="7" width="4.5" customWidth="1"/>
    <col min="8" max="10" width="5.375" customWidth="1"/>
    <col min="11" max="11" width="3.375" customWidth="1"/>
    <col min="12" max="14" width="3.5" customWidth="1"/>
    <col min="15" max="15" width="1" customWidth="1"/>
    <col min="16" max="18" width="3" customWidth="1"/>
    <col min="19" max="21" width="3.5" customWidth="1"/>
    <col min="22" max="22" width="2.625" customWidth="1"/>
    <col min="23" max="23" width="26.625" customWidth="1"/>
    <col min="24" max="94" width="8.25" customWidth="1"/>
  </cols>
  <sheetData>
    <row r="1" spans="1:29" ht="7.5" customHeight="1" thickBot="1">
      <c r="A1" s="5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29" ht="15.75">
      <c r="A2" s="4"/>
      <c r="C2" s="8" t="s">
        <v>44</v>
      </c>
      <c r="G2" s="9" t="s">
        <v>45</v>
      </c>
      <c r="H2" s="10"/>
      <c r="I2" s="11"/>
      <c r="J2" s="97"/>
      <c r="K2" s="97"/>
      <c r="L2" s="97"/>
      <c r="M2" s="97"/>
      <c r="N2" s="97"/>
      <c r="O2" s="4"/>
      <c r="U2" s="12"/>
    </row>
    <row r="3" spans="1:29" ht="17.25" customHeight="1" thickBot="1">
      <c r="A3" s="4"/>
      <c r="B3" s="13"/>
      <c r="C3" s="14" t="s">
        <v>46</v>
      </c>
      <c r="G3" s="15" t="s">
        <v>47</v>
      </c>
      <c r="H3" s="16"/>
      <c r="I3" s="17"/>
      <c r="J3" s="98"/>
      <c r="K3" s="98"/>
      <c r="L3" s="98"/>
      <c r="M3" s="98"/>
      <c r="N3" s="98"/>
      <c r="O3" s="4"/>
      <c r="U3" s="18"/>
    </row>
    <row r="4" spans="1:29" ht="12" customHeight="1" thickBot="1">
      <c r="A4" s="4"/>
      <c r="C4" s="19" t="s">
        <v>48</v>
      </c>
      <c r="E4" s="20" t="s">
        <v>49</v>
      </c>
      <c r="F4" s="20"/>
      <c r="O4" s="4"/>
      <c r="Q4" s="21"/>
      <c r="R4" s="21"/>
      <c r="U4" s="18"/>
      <c r="V4" s="18"/>
      <c r="W4" s="18"/>
      <c r="X4" s="18"/>
      <c r="Y4" s="18"/>
      <c r="Z4" s="18"/>
      <c r="AA4" s="18"/>
      <c r="AB4" s="18"/>
      <c r="AC4" s="18"/>
    </row>
    <row r="5" spans="1:29">
      <c r="A5" s="4"/>
      <c r="B5" s="22" t="s">
        <v>18</v>
      </c>
      <c r="C5" s="99" t="s">
        <v>11</v>
      </c>
      <c r="D5" s="99"/>
      <c r="E5" s="99"/>
      <c r="F5" s="22" t="s">
        <v>18</v>
      </c>
      <c r="G5" s="100" t="s">
        <v>9</v>
      </c>
      <c r="H5" s="100"/>
      <c r="I5" s="100"/>
      <c r="J5" s="100"/>
      <c r="K5" s="100"/>
      <c r="L5" s="100"/>
      <c r="M5" s="100"/>
      <c r="N5" s="100"/>
      <c r="O5" s="4"/>
      <c r="Q5" s="21"/>
      <c r="R5" s="21"/>
      <c r="U5" s="18"/>
    </row>
    <row r="6" spans="1:29" ht="15">
      <c r="A6" s="4"/>
      <c r="B6" s="23" t="s">
        <v>50</v>
      </c>
      <c r="C6" s="94" t="s">
        <v>51</v>
      </c>
      <c r="D6" s="94"/>
      <c r="E6" s="94"/>
      <c r="F6" s="23" t="s">
        <v>52</v>
      </c>
      <c r="G6" s="95" t="s">
        <v>111</v>
      </c>
      <c r="H6" s="95"/>
      <c r="I6" s="95"/>
      <c r="J6" s="95"/>
      <c r="K6" s="95"/>
      <c r="L6" s="95"/>
      <c r="M6" s="95"/>
      <c r="N6" s="95"/>
      <c r="O6" s="4"/>
      <c r="Q6" s="21"/>
      <c r="R6" s="21"/>
    </row>
    <row r="7" spans="1:29" ht="15">
      <c r="A7" s="4"/>
      <c r="B7" s="23" t="s">
        <v>53</v>
      </c>
      <c r="C7" s="94" t="s">
        <v>54</v>
      </c>
      <c r="D7" s="94"/>
      <c r="E7" s="94"/>
      <c r="F7" s="23" t="s">
        <v>55</v>
      </c>
      <c r="G7" s="95" t="s">
        <v>56</v>
      </c>
      <c r="H7" s="95"/>
      <c r="I7" s="95"/>
      <c r="J7" s="95"/>
      <c r="K7" s="95"/>
      <c r="L7" s="95"/>
      <c r="M7" s="95"/>
      <c r="N7" s="95"/>
      <c r="O7" s="4"/>
      <c r="Q7" s="21"/>
      <c r="R7" s="21"/>
    </row>
    <row r="8" spans="1:29" ht="15.75" thickBot="1">
      <c r="A8" s="4"/>
      <c r="B8" s="24" t="s">
        <v>57</v>
      </c>
      <c r="C8" s="91" t="s">
        <v>104</v>
      </c>
      <c r="D8" s="91"/>
      <c r="E8" s="91"/>
      <c r="F8" s="24" t="s">
        <v>58</v>
      </c>
      <c r="G8" s="92" t="s">
        <v>59</v>
      </c>
      <c r="H8" s="92"/>
      <c r="I8" s="92"/>
      <c r="J8" s="92"/>
      <c r="K8" s="92"/>
      <c r="L8" s="92"/>
      <c r="M8" s="92"/>
      <c r="N8" s="92"/>
      <c r="O8" s="4"/>
      <c r="Q8" s="21"/>
      <c r="R8" s="21"/>
      <c r="U8" s="25"/>
    </row>
    <row r="9" spans="1:29" ht="11.25" customHeight="1" thickBot="1">
      <c r="B9" s="26"/>
      <c r="C9" s="27"/>
      <c r="D9" s="27"/>
      <c r="E9" s="27"/>
      <c r="F9" s="26"/>
      <c r="G9" s="27"/>
      <c r="H9" s="27"/>
      <c r="I9" s="27"/>
      <c r="J9" s="27"/>
      <c r="K9" s="27"/>
      <c r="L9" s="27"/>
      <c r="M9" s="27"/>
      <c r="N9" s="27"/>
      <c r="O9" s="4"/>
      <c r="Q9" s="21"/>
      <c r="R9" s="21"/>
      <c r="U9" s="25"/>
    </row>
    <row r="10" spans="1:29" ht="15.75" thickBot="1">
      <c r="A10" s="4"/>
      <c r="B10" s="28" t="s">
        <v>61</v>
      </c>
      <c r="D10" s="1"/>
      <c r="E10" s="1"/>
      <c r="F10" s="28" t="s">
        <v>62</v>
      </c>
      <c r="G10" s="96"/>
      <c r="H10" s="96"/>
      <c r="I10" s="96"/>
      <c r="J10" s="96"/>
      <c r="K10" s="96"/>
      <c r="L10" s="96"/>
      <c r="M10" s="96"/>
      <c r="N10" s="96"/>
      <c r="O10" s="4"/>
      <c r="Q10" s="21"/>
      <c r="R10" s="21"/>
      <c r="U10" s="25"/>
    </row>
    <row r="11" spans="1:29" ht="12.75" customHeight="1" thickBot="1">
      <c r="B11" s="26"/>
      <c r="C11" s="27"/>
      <c r="D11" s="27"/>
      <c r="E11" s="27"/>
      <c r="F11" s="26"/>
      <c r="G11" s="27"/>
      <c r="H11" s="27"/>
      <c r="I11" s="27"/>
      <c r="J11" s="27"/>
      <c r="K11" s="27"/>
      <c r="L11" s="27"/>
      <c r="M11" s="27"/>
      <c r="N11" s="27"/>
      <c r="O11" s="4"/>
      <c r="Q11" s="21"/>
      <c r="R11" s="21"/>
      <c r="U11" s="25"/>
    </row>
    <row r="12" spans="1:29">
      <c r="B12" s="29" t="s">
        <v>63</v>
      </c>
      <c r="C12" s="30"/>
      <c r="D12" s="30"/>
      <c r="E12" s="31"/>
      <c r="F12" s="32" t="s">
        <v>63</v>
      </c>
      <c r="G12" s="30"/>
      <c r="H12" s="30"/>
      <c r="I12" s="30"/>
      <c r="J12" s="30"/>
      <c r="K12" s="30"/>
      <c r="L12" s="30"/>
      <c r="M12" s="30"/>
      <c r="N12" s="30"/>
      <c r="O12" s="4"/>
    </row>
    <row r="13" spans="1:29" ht="12" customHeight="1">
      <c r="A13" s="4"/>
      <c r="B13" s="33"/>
      <c r="C13" s="89"/>
      <c r="D13" s="89"/>
      <c r="E13" s="89"/>
      <c r="F13" s="33"/>
      <c r="G13" s="90"/>
      <c r="H13" s="90"/>
      <c r="I13" s="90"/>
      <c r="J13" s="90"/>
      <c r="K13" s="90"/>
      <c r="L13" s="90"/>
      <c r="M13" s="90"/>
      <c r="N13" s="90"/>
      <c r="O13" s="4"/>
      <c r="Q13" s="21"/>
      <c r="R13" s="21"/>
      <c r="U13" s="18"/>
    </row>
    <row r="14" spans="1:29" ht="15.75" thickBot="1">
      <c r="A14" s="4"/>
      <c r="B14" s="34"/>
      <c r="C14" s="91"/>
      <c r="D14" s="91"/>
      <c r="E14" s="91"/>
      <c r="F14" s="34"/>
      <c r="G14" s="92"/>
      <c r="H14" s="92"/>
      <c r="I14" s="92"/>
      <c r="J14" s="92"/>
      <c r="K14" s="92"/>
      <c r="L14" s="92"/>
      <c r="M14" s="92"/>
      <c r="N14" s="92"/>
      <c r="O14" s="4"/>
      <c r="Q14" s="21"/>
      <c r="R14" s="21"/>
    </row>
    <row r="15" spans="1:29" ht="14.25" customHeight="1">
      <c r="A15" s="4"/>
      <c r="B15" s="19" t="s">
        <v>64</v>
      </c>
      <c r="F15" s="19" t="s">
        <v>65</v>
      </c>
      <c r="G15" s="36"/>
      <c r="H15" s="36"/>
      <c r="I15" s="36"/>
      <c r="M15" s="37"/>
      <c r="O15" s="4"/>
    </row>
    <row r="16" spans="1:29" ht="15.75" customHeight="1" thickBot="1">
      <c r="A16" s="4"/>
      <c r="B16" s="38" t="s">
        <v>66</v>
      </c>
      <c r="F16" s="39" t="s">
        <v>67</v>
      </c>
      <c r="G16" s="39" t="s">
        <v>68</v>
      </c>
      <c r="H16" s="39" t="s">
        <v>69</v>
      </c>
      <c r="I16" s="39" t="s">
        <v>70</v>
      </c>
      <c r="J16" s="39" t="s">
        <v>71</v>
      </c>
      <c r="K16" s="93" t="s">
        <v>72</v>
      </c>
      <c r="L16" s="93"/>
      <c r="M16" s="40" t="s">
        <v>73</v>
      </c>
      <c r="N16" s="41" t="s">
        <v>62</v>
      </c>
      <c r="O16" s="4"/>
      <c r="X16" s="42"/>
    </row>
    <row r="17" spans="1:25" ht="15" customHeight="1">
      <c r="A17" s="43"/>
      <c r="B17" s="39" t="s">
        <v>75</v>
      </c>
      <c r="C17" s="44" t="str">
        <f>IF(C6&gt;"",C6,"")</f>
        <v>Thilo Marschke</v>
      </c>
      <c r="D17" s="44" t="str">
        <f>IF(G6&gt;"",G6,"")</f>
        <v>Marie-Louise Skog</v>
      </c>
      <c r="E17" s="44" t="str">
        <f>IF(E6&gt;"",E6&amp;" - "&amp;I6,"")</f>
        <v/>
      </c>
      <c r="F17" s="45">
        <v>4</v>
      </c>
      <c r="G17" s="46">
        <v>3</v>
      </c>
      <c r="H17" s="46">
        <v>7</v>
      </c>
      <c r="I17" s="46"/>
      <c r="J17" s="47"/>
      <c r="K17" s="48">
        <f t="shared" ref="K17:K23" si="0">IF(ISBLANK(F17),"",COUNTIF(F17:J17,"&gt;=0"))</f>
        <v>3</v>
      </c>
      <c r="L17" s="49">
        <f t="shared" ref="L17:L23" si="1">IF(ISBLANK(F17),"",(IF(LEFT(F17,1)="-",1,0)+IF(LEFT(G17,1)="-",1,0)+IF(LEFT(H17,1)="-",1,0)+IF(LEFT(I17,1)="-",1,0)+IF(LEFT(J17,1)="-",1,0)))</f>
        <v>0</v>
      </c>
      <c r="M17" s="40">
        <f t="shared" ref="M17:N23" si="2">IF(K17=3,1,"")</f>
        <v>1</v>
      </c>
      <c r="N17" s="50" t="str">
        <f t="shared" si="2"/>
        <v/>
      </c>
      <c r="O17" s="4"/>
      <c r="X17" s="42"/>
    </row>
    <row r="18" spans="1:25" ht="15" customHeight="1">
      <c r="A18" s="43"/>
      <c r="B18" s="53" t="s">
        <v>76</v>
      </c>
      <c r="C18" s="8" t="str">
        <f>IF(C7&gt;"",C7,"")</f>
        <v>Ibrahim Sen</v>
      </c>
      <c r="D18" s="44" t="str">
        <f>IF(G7&gt;"",G7,"")</f>
        <v>Jens Weckström</v>
      </c>
      <c r="E18" s="54"/>
      <c r="F18" s="55">
        <v>-3</v>
      </c>
      <c r="G18" s="56">
        <v>-5</v>
      </c>
      <c r="H18" s="56">
        <v>-6</v>
      </c>
      <c r="I18" s="56"/>
      <c r="J18" s="57"/>
      <c r="K18" s="48">
        <f t="shared" si="0"/>
        <v>0</v>
      </c>
      <c r="L18" s="49">
        <f t="shared" si="1"/>
        <v>3</v>
      </c>
      <c r="M18" s="40" t="str">
        <f t="shared" si="2"/>
        <v/>
      </c>
      <c r="N18" s="50">
        <f t="shared" si="2"/>
        <v>1</v>
      </c>
      <c r="O18" s="4"/>
      <c r="X18" s="42"/>
    </row>
    <row r="19" spans="1:25" ht="15" customHeight="1">
      <c r="A19" s="43"/>
      <c r="B19" s="39" t="s">
        <v>77</v>
      </c>
      <c r="C19" s="44" t="str">
        <f>IF(C8&gt;"",C8,"")</f>
        <v>Mattias Bergkvist</v>
      </c>
      <c r="D19" s="44" t="str">
        <f>IF(G8&gt;"",G8,"")</f>
        <v>Pär Grefberg</v>
      </c>
      <c r="E19" s="58"/>
      <c r="F19" s="55">
        <v>7</v>
      </c>
      <c r="G19" s="56">
        <v>-8</v>
      </c>
      <c r="H19" s="56">
        <v>3</v>
      </c>
      <c r="I19" s="56">
        <v>9</v>
      </c>
      <c r="J19" s="57"/>
      <c r="K19" s="48">
        <f t="shared" si="0"/>
        <v>3</v>
      </c>
      <c r="L19" s="49">
        <f t="shared" si="1"/>
        <v>1</v>
      </c>
      <c r="M19" s="40">
        <f t="shared" si="2"/>
        <v>1</v>
      </c>
      <c r="N19" s="50" t="str">
        <f t="shared" si="2"/>
        <v/>
      </c>
      <c r="O19" s="4"/>
      <c r="X19" s="42"/>
    </row>
    <row r="20" spans="1:25" ht="15" customHeight="1">
      <c r="A20" s="43"/>
      <c r="B20" s="53" t="s">
        <v>78</v>
      </c>
      <c r="C20" s="44" t="str">
        <f>IF(C6&gt;"",C6,"")</f>
        <v>Thilo Marschke</v>
      </c>
      <c r="D20" s="44" t="str">
        <f>IF(G7&gt;"",G7,"")</f>
        <v>Jens Weckström</v>
      </c>
      <c r="E20" s="54"/>
      <c r="F20" s="55">
        <v>4</v>
      </c>
      <c r="G20" s="56">
        <v>5</v>
      </c>
      <c r="H20" s="56">
        <v>-9</v>
      </c>
      <c r="I20" s="56">
        <v>9</v>
      </c>
      <c r="J20" s="57"/>
      <c r="K20" s="48">
        <f t="shared" si="0"/>
        <v>3</v>
      </c>
      <c r="L20" s="49">
        <f t="shared" si="1"/>
        <v>1</v>
      </c>
      <c r="M20" s="40">
        <f t="shared" si="2"/>
        <v>1</v>
      </c>
      <c r="N20" s="50" t="str">
        <f t="shared" si="2"/>
        <v/>
      </c>
      <c r="O20" s="4"/>
      <c r="X20" s="42"/>
    </row>
    <row r="21" spans="1:25" ht="15" customHeight="1">
      <c r="A21" s="43"/>
      <c r="B21" s="39" t="s">
        <v>79</v>
      </c>
      <c r="C21" s="44" t="str">
        <f>IF(C8&gt;"",C8,"")</f>
        <v>Mattias Bergkvist</v>
      </c>
      <c r="D21" s="44" t="str">
        <f>IF(G6&gt;"",G6,"")</f>
        <v>Marie-Louise Skog</v>
      </c>
      <c r="E21" s="58"/>
      <c r="F21" s="55">
        <v>6</v>
      </c>
      <c r="G21" s="56">
        <v>7</v>
      </c>
      <c r="H21" s="56">
        <v>5</v>
      </c>
      <c r="I21" s="56"/>
      <c r="J21" s="57"/>
      <c r="K21" s="48">
        <f t="shared" si="0"/>
        <v>3</v>
      </c>
      <c r="L21" s="49">
        <f t="shared" si="1"/>
        <v>0</v>
      </c>
      <c r="M21" s="40">
        <f t="shared" si="2"/>
        <v>1</v>
      </c>
      <c r="N21" s="50" t="str">
        <f t="shared" si="2"/>
        <v/>
      </c>
      <c r="O21" s="4"/>
      <c r="X21" s="42"/>
    </row>
    <row r="22" spans="1:25" ht="15" customHeight="1">
      <c r="A22" s="4"/>
      <c r="B22" s="39" t="s">
        <v>80</v>
      </c>
      <c r="C22" s="44" t="str">
        <f>IF(C10="",C7,C10)</f>
        <v>Ibrahim Sen</v>
      </c>
      <c r="D22" s="44" t="str">
        <f>IF(G10="",G8,G10)</f>
        <v>Pär Grefberg</v>
      </c>
      <c r="E22" s="58"/>
      <c r="F22" s="55"/>
      <c r="G22" s="56"/>
      <c r="H22" s="56"/>
      <c r="I22" s="56"/>
      <c r="J22" s="57"/>
      <c r="K22" s="48" t="str">
        <f t="shared" si="0"/>
        <v/>
      </c>
      <c r="L22" s="59" t="str">
        <f t="shared" si="1"/>
        <v/>
      </c>
      <c r="M22" s="60" t="str">
        <f t="shared" si="2"/>
        <v/>
      </c>
      <c r="N22" s="61" t="str">
        <f t="shared" si="2"/>
        <v/>
      </c>
      <c r="O22" s="4"/>
      <c r="X22" s="42"/>
    </row>
    <row r="23" spans="1:25" ht="15" customHeight="1" thickBot="1">
      <c r="A23" s="43"/>
      <c r="B23" s="39" t="s">
        <v>81</v>
      </c>
      <c r="C23" s="62" t="str">
        <f>IF(C14&gt;"",C14&amp;" / "&amp;C13,"")</f>
        <v/>
      </c>
      <c r="D23" s="62" t="str">
        <f>IF(G14&gt;"",G14&amp;" / "&amp;G13,"")</f>
        <v/>
      </c>
      <c r="E23" s="63"/>
      <c r="F23" s="64"/>
      <c r="G23" s="65"/>
      <c r="H23" s="65"/>
      <c r="I23" s="65"/>
      <c r="J23" s="66"/>
      <c r="K23" s="48" t="str">
        <f t="shared" si="0"/>
        <v/>
      </c>
      <c r="L23" s="59" t="str">
        <f t="shared" si="1"/>
        <v/>
      </c>
      <c r="M23" s="60" t="str">
        <f t="shared" si="2"/>
        <v/>
      </c>
      <c r="N23" s="61" t="str">
        <f t="shared" si="2"/>
        <v/>
      </c>
      <c r="O23" s="4"/>
      <c r="X23" s="42"/>
    </row>
    <row r="24" spans="1:25" ht="15.75" customHeight="1" thickBot="1">
      <c r="A24" s="4"/>
      <c r="I24" s="67" t="s">
        <v>82</v>
      </c>
      <c r="J24" s="68"/>
      <c r="K24" s="69">
        <f>IF(ISBLANK(C6),"",SUM(K17:K22))</f>
        <v>12</v>
      </c>
      <c r="L24" s="59">
        <f>IF(ISBLANK(G6),"",SUM(L17:L22))</f>
        <v>5</v>
      </c>
      <c r="M24" s="70">
        <f>IF(ISBLANK(F17),"",SUM(M17:M23))</f>
        <v>4</v>
      </c>
      <c r="N24" s="71">
        <f>IF(ISBLANK(F17),"",SUM(N17:N23))</f>
        <v>1</v>
      </c>
      <c r="O24" s="4"/>
      <c r="X24" s="42"/>
    </row>
    <row r="25" spans="1:25" ht="12" customHeight="1">
      <c r="A25" s="4"/>
      <c r="B25" s="8" t="s">
        <v>83</v>
      </c>
      <c r="O25" s="4"/>
    </row>
    <row r="26" spans="1:25" ht="15">
      <c r="A26" s="4"/>
      <c r="B26" s="18" t="s">
        <v>84</v>
      </c>
      <c r="C26" s="18"/>
      <c r="D26" s="18" t="s">
        <v>85</v>
      </c>
      <c r="E26" s="18"/>
      <c r="F26" s="18"/>
      <c r="G26" s="18" t="s">
        <v>86</v>
      </c>
      <c r="H26" s="18"/>
      <c r="I26" s="18"/>
      <c r="J26" s="8" t="s">
        <v>87</v>
      </c>
      <c r="O26" s="4"/>
      <c r="Y26" s="72"/>
    </row>
    <row r="27" spans="1:25" ht="15.75" thickBot="1">
      <c r="A27" s="73"/>
      <c r="B27" s="74"/>
      <c r="C27" s="74"/>
      <c r="D27" s="74"/>
      <c r="E27" s="74"/>
      <c r="F27" s="74"/>
      <c r="G27" s="74"/>
      <c r="H27" s="74"/>
      <c r="I27" s="74"/>
      <c r="J27" s="88" t="s">
        <v>11</v>
      </c>
      <c r="K27" s="88"/>
      <c r="L27" s="88"/>
      <c r="M27" s="88"/>
      <c r="N27" s="88"/>
      <c r="O27" s="4"/>
    </row>
    <row r="28" spans="1:25" ht="9.75" customHeight="1">
      <c r="A28" s="75"/>
      <c r="B28" s="76"/>
      <c r="C28" s="76"/>
      <c r="D28" s="76"/>
      <c r="E28" s="76"/>
      <c r="F28" s="76"/>
      <c r="G28" s="76"/>
      <c r="H28" s="76"/>
      <c r="I28" s="76"/>
      <c r="J28" s="77"/>
      <c r="K28" s="77"/>
      <c r="L28" s="77"/>
      <c r="M28" s="77"/>
      <c r="N28" s="77"/>
      <c r="O28" s="4"/>
    </row>
    <row r="29" spans="1:25">
      <c r="B29" s="12"/>
    </row>
    <row r="31" spans="1:25" ht="12.75" customHeight="1"/>
    <row r="46" spans="24:24">
      <c r="X46" s="42"/>
    </row>
    <row r="47" spans="24:24">
      <c r="X47" s="42"/>
    </row>
    <row r="48" spans="24:24">
      <c r="X48" s="42"/>
    </row>
    <row r="49" spans="24:24">
      <c r="X49" s="42"/>
    </row>
    <row r="50" spans="24:24">
      <c r="X50" s="42"/>
    </row>
    <row r="51" spans="24:24">
      <c r="X51" s="42"/>
    </row>
    <row r="52" spans="24:24">
      <c r="X52" s="42"/>
    </row>
    <row r="53" spans="24:24">
      <c r="X53" s="42"/>
    </row>
    <row r="54" spans="24:24">
      <c r="X54" s="42"/>
    </row>
    <row r="73" spans="24:24">
      <c r="X73" s="42"/>
    </row>
    <row r="74" spans="24:24">
      <c r="X74" s="42"/>
    </row>
    <row r="75" spans="24:24">
      <c r="X75" s="42"/>
    </row>
    <row r="76" spans="24:24">
      <c r="X76" s="42"/>
    </row>
    <row r="77" spans="24:24">
      <c r="X77" s="42"/>
    </row>
    <row r="78" spans="24:24">
      <c r="X78" s="42"/>
    </row>
    <row r="79" spans="24:24">
      <c r="X79" s="42"/>
    </row>
    <row r="80" spans="24:24">
      <c r="X80" s="42"/>
    </row>
    <row r="81" spans="24:24">
      <c r="X81" s="42"/>
    </row>
    <row r="100" spans="24:24">
      <c r="X100" s="42"/>
    </row>
    <row r="101" spans="24:24">
      <c r="X101" s="42"/>
    </row>
    <row r="102" spans="24:24">
      <c r="X102" s="42"/>
    </row>
    <row r="103" spans="24:24">
      <c r="X103" s="42"/>
    </row>
    <row r="104" spans="24:24">
      <c r="X104" s="42"/>
    </row>
    <row r="105" spans="24:24">
      <c r="X105" s="42"/>
    </row>
    <row r="106" spans="24:24">
      <c r="X106" s="42"/>
    </row>
    <row r="107" spans="24:24">
      <c r="X107" s="42"/>
    </row>
    <row r="108" spans="24:24">
      <c r="X108" s="42"/>
    </row>
  </sheetData>
  <mergeCells count="17">
    <mergeCell ref="J2:N2"/>
    <mergeCell ref="J3:N3"/>
    <mergeCell ref="C5:E5"/>
    <mergeCell ref="G5:N5"/>
    <mergeCell ref="C6:E6"/>
    <mergeCell ref="G6:N6"/>
    <mergeCell ref="C7:E7"/>
    <mergeCell ref="G7:N7"/>
    <mergeCell ref="C8:E8"/>
    <mergeCell ref="G8:N8"/>
    <mergeCell ref="G10:N10"/>
    <mergeCell ref="J27:N27"/>
    <mergeCell ref="C13:E13"/>
    <mergeCell ref="G13:N13"/>
    <mergeCell ref="C14:E14"/>
    <mergeCell ref="G14:N14"/>
    <mergeCell ref="K16:L1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Roman,Normaali"&amp;12&amp;Kffffff&amp;A</oddHeader>
    <oddFooter>&amp;C&amp;"Times New Roman,Normaali"&amp;12&amp;KffffffSivu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08"/>
  <sheetViews>
    <sheetView zoomScaleNormal="100" workbookViewId="0">
      <selection activeCell="C8" sqref="C8:E8"/>
    </sheetView>
  </sheetViews>
  <sheetFormatPr defaultColWidth="10.5" defaultRowHeight="14.25"/>
  <cols>
    <col min="1" max="1" width="1" customWidth="1"/>
    <col min="2" max="2" width="5.375" customWidth="1"/>
    <col min="3" max="4" width="18.125" customWidth="1"/>
    <col min="5" max="5" width="1" customWidth="1"/>
    <col min="6" max="6" width="5.125" customWidth="1"/>
    <col min="7" max="7" width="4.5" customWidth="1"/>
    <col min="8" max="10" width="5.375" customWidth="1"/>
    <col min="11" max="11" width="3.375" customWidth="1"/>
    <col min="12" max="14" width="3.5" customWidth="1"/>
    <col min="15" max="15" width="1" customWidth="1"/>
    <col min="16" max="18" width="3" customWidth="1"/>
    <col min="19" max="21" width="3.5" customWidth="1"/>
    <col min="22" max="22" width="2.625" customWidth="1"/>
    <col min="23" max="23" width="26.625" customWidth="1"/>
    <col min="24" max="104" width="8.25" customWidth="1"/>
  </cols>
  <sheetData>
    <row r="1" spans="1:39" ht="7.5" customHeight="1">
      <c r="A1" s="5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39" ht="15.75">
      <c r="A2" s="4"/>
      <c r="C2" s="8" t="s">
        <v>44</v>
      </c>
      <c r="G2" s="9" t="s">
        <v>45</v>
      </c>
      <c r="H2" s="10"/>
      <c r="I2" s="11"/>
      <c r="J2" s="97"/>
      <c r="K2" s="97"/>
      <c r="L2" s="97"/>
      <c r="M2" s="97"/>
      <c r="N2" s="97"/>
      <c r="O2" s="4"/>
      <c r="U2" s="12"/>
    </row>
    <row r="3" spans="1:39" ht="17.25" customHeight="1">
      <c r="A3" s="4"/>
      <c r="B3" s="13"/>
      <c r="C3" s="14" t="s">
        <v>46</v>
      </c>
      <c r="G3" s="15" t="s">
        <v>47</v>
      </c>
      <c r="H3" s="16"/>
      <c r="I3" s="17"/>
      <c r="J3" s="98"/>
      <c r="K3" s="98"/>
      <c r="L3" s="98"/>
      <c r="M3" s="98"/>
      <c r="N3" s="98"/>
      <c r="O3" s="4"/>
      <c r="U3" s="18"/>
    </row>
    <row r="4" spans="1:39" ht="12" customHeight="1">
      <c r="A4" s="4"/>
      <c r="C4" s="19" t="s">
        <v>48</v>
      </c>
      <c r="E4" s="20" t="s">
        <v>49</v>
      </c>
      <c r="F4" s="20"/>
      <c r="O4" s="4"/>
      <c r="Q4" s="21"/>
      <c r="R4" s="21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>
      <c r="A5" s="4"/>
      <c r="B5" s="22" t="s">
        <v>18</v>
      </c>
      <c r="C5" s="99" t="s">
        <v>13</v>
      </c>
      <c r="D5" s="99"/>
      <c r="E5" s="99"/>
      <c r="F5" s="22" t="s">
        <v>18</v>
      </c>
      <c r="G5" s="100" t="s">
        <v>12</v>
      </c>
      <c r="H5" s="100"/>
      <c r="I5" s="100"/>
      <c r="J5" s="100"/>
      <c r="K5" s="100"/>
      <c r="L5" s="100"/>
      <c r="M5" s="100"/>
      <c r="N5" s="100"/>
      <c r="O5" s="4"/>
      <c r="Q5" s="21"/>
      <c r="R5" s="21"/>
      <c r="U5" s="18"/>
    </row>
    <row r="6" spans="1:39" ht="15">
      <c r="A6" s="4"/>
      <c r="B6" s="23" t="s">
        <v>50</v>
      </c>
      <c r="C6" s="94" t="s">
        <v>88</v>
      </c>
      <c r="D6" s="94"/>
      <c r="E6" s="94"/>
      <c r="F6" s="23" t="s">
        <v>52</v>
      </c>
      <c r="G6" s="95" t="s">
        <v>89</v>
      </c>
      <c r="H6" s="95"/>
      <c r="I6" s="95"/>
      <c r="J6" s="95"/>
      <c r="K6" s="95"/>
      <c r="L6" s="95"/>
      <c r="M6" s="95"/>
      <c r="N6" s="95"/>
      <c r="O6" s="4"/>
      <c r="Q6" s="21"/>
      <c r="R6" s="21"/>
    </row>
    <row r="7" spans="1:39" ht="15">
      <c r="A7" s="4"/>
      <c r="B7" s="23" t="s">
        <v>53</v>
      </c>
      <c r="C7" s="94" t="s">
        <v>90</v>
      </c>
      <c r="D7" s="94"/>
      <c r="E7" s="94"/>
      <c r="F7" s="23" t="s">
        <v>55</v>
      </c>
      <c r="G7" s="95" t="s">
        <v>91</v>
      </c>
      <c r="H7" s="95"/>
      <c r="I7" s="95"/>
      <c r="J7" s="95"/>
      <c r="K7" s="95"/>
      <c r="L7" s="95"/>
      <c r="M7" s="95"/>
      <c r="N7" s="95"/>
      <c r="O7" s="4"/>
      <c r="Q7" s="21"/>
      <c r="R7" s="21"/>
    </row>
    <row r="8" spans="1:39" ht="15">
      <c r="A8" s="4"/>
      <c r="B8" s="24" t="s">
        <v>57</v>
      </c>
      <c r="C8" s="91" t="s">
        <v>92</v>
      </c>
      <c r="D8" s="91"/>
      <c r="E8" s="91"/>
      <c r="F8" s="24" t="s">
        <v>58</v>
      </c>
      <c r="G8" s="92" t="s">
        <v>93</v>
      </c>
      <c r="H8" s="92"/>
      <c r="I8" s="92"/>
      <c r="J8" s="92"/>
      <c r="K8" s="92"/>
      <c r="L8" s="92"/>
      <c r="M8" s="92"/>
      <c r="N8" s="92"/>
      <c r="O8" s="4"/>
      <c r="Q8" s="21"/>
      <c r="R8" s="21"/>
      <c r="U8" s="25"/>
      <c r="X8" s="8" t="s">
        <v>60</v>
      </c>
    </row>
    <row r="9" spans="1:39" ht="11.25" customHeight="1">
      <c r="B9" s="26"/>
      <c r="C9" s="27"/>
      <c r="D9" s="27"/>
      <c r="E9" s="27"/>
      <c r="F9" s="26"/>
      <c r="G9" s="27"/>
      <c r="H9" s="27"/>
      <c r="I9" s="27"/>
      <c r="J9" s="27"/>
      <c r="K9" s="27"/>
      <c r="L9" s="27"/>
      <c r="M9" s="27"/>
      <c r="N9" s="27"/>
      <c r="O9" s="4"/>
      <c r="Q9" s="21"/>
      <c r="R9" s="21"/>
      <c r="U9" s="25"/>
      <c r="X9" s="8"/>
    </row>
    <row r="10" spans="1:39" ht="15">
      <c r="A10" s="4"/>
      <c r="B10" s="28" t="s">
        <v>61</v>
      </c>
      <c r="C10" s="102"/>
      <c r="D10" s="102"/>
      <c r="E10" s="102"/>
      <c r="F10" s="28" t="s">
        <v>62</v>
      </c>
      <c r="G10" s="96"/>
      <c r="H10" s="96"/>
      <c r="I10" s="96"/>
      <c r="J10" s="96"/>
      <c r="K10" s="96"/>
      <c r="L10" s="96"/>
      <c r="M10" s="96"/>
      <c r="N10" s="96"/>
      <c r="O10" s="4"/>
      <c r="Q10" s="21"/>
      <c r="R10" s="21"/>
      <c r="U10" s="25"/>
      <c r="X10" s="8"/>
    </row>
    <row r="11" spans="1:39" ht="12.75" customHeight="1">
      <c r="B11" s="26"/>
      <c r="C11" s="27"/>
      <c r="D11" s="27"/>
      <c r="E11" s="27"/>
      <c r="F11" s="26"/>
      <c r="G11" s="27"/>
      <c r="H11" s="27"/>
      <c r="I11" s="27"/>
      <c r="J11" s="27"/>
      <c r="K11" s="27"/>
      <c r="L11" s="27"/>
      <c r="M11" s="27"/>
      <c r="N11" s="27"/>
      <c r="O11" s="4"/>
      <c r="Q11" s="21"/>
      <c r="R11" s="21"/>
      <c r="U11" s="25"/>
      <c r="X11" s="8"/>
    </row>
    <row r="12" spans="1:39">
      <c r="B12" s="29" t="s">
        <v>63</v>
      </c>
      <c r="C12" s="30"/>
      <c r="D12" s="30"/>
      <c r="E12" s="31"/>
      <c r="F12" s="32" t="s">
        <v>63</v>
      </c>
      <c r="G12" s="30"/>
      <c r="H12" s="30"/>
      <c r="I12" s="30"/>
      <c r="J12" s="30"/>
      <c r="K12" s="30"/>
      <c r="L12" s="30"/>
      <c r="M12" s="30"/>
      <c r="N12" s="30"/>
      <c r="O12" s="4"/>
    </row>
    <row r="13" spans="1:39" ht="12" customHeight="1">
      <c r="A13" s="4"/>
      <c r="B13" s="33"/>
      <c r="C13" s="89"/>
      <c r="D13" s="89"/>
      <c r="E13" s="89"/>
      <c r="F13" s="33"/>
      <c r="G13" s="90"/>
      <c r="H13" s="90"/>
      <c r="I13" s="90"/>
      <c r="J13" s="90"/>
      <c r="K13" s="90"/>
      <c r="L13" s="90"/>
      <c r="M13" s="90"/>
      <c r="N13" s="90"/>
      <c r="O13" s="4"/>
      <c r="Q13" s="21"/>
      <c r="R13" s="21"/>
      <c r="U13" s="18"/>
    </row>
    <row r="14" spans="1:39" ht="15">
      <c r="A14" s="4"/>
      <c r="B14" s="34"/>
      <c r="C14" s="91"/>
      <c r="D14" s="91"/>
      <c r="E14" s="91"/>
      <c r="F14" s="34"/>
      <c r="G14" s="92"/>
      <c r="H14" s="92"/>
      <c r="I14" s="92"/>
      <c r="J14" s="92"/>
      <c r="K14" s="92"/>
      <c r="L14" s="92"/>
      <c r="M14" s="92"/>
      <c r="N14" s="92"/>
      <c r="O14" s="4"/>
      <c r="Q14" s="21"/>
      <c r="R14" s="21"/>
      <c r="X14" s="35"/>
      <c r="Y14" s="35"/>
      <c r="Z14" s="35"/>
      <c r="AA14" s="35"/>
    </row>
    <row r="15" spans="1:39" ht="14.25" customHeight="1">
      <c r="A15" s="4"/>
      <c r="B15" s="19" t="s">
        <v>64</v>
      </c>
      <c r="F15" s="19" t="s">
        <v>65</v>
      </c>
      <c r="G15" s="36"/>
      <c r="H15" s="36"/>
      <c r="I15" s="36"/>
      <c r="M15" s="37"/>
      <c r="O15" s="4"/>
    </row>
    <row r="16" spans="1:39" ht="15.75" customHeight="1">
      <c r="A16" s="4"/>
      <c r="B16" s="38" t="s">
        <v>66</v>
      </c>
      <c r="F16" s="39" t="s">
        <v>67</v>
      </c>
      <c r="G16" s="39" t="s">
        <v>68</v>
      </c>
      <c r="H16" s="39" t="s">
        <v>69</v>
      </c>
      <c r="I16" s="39" t="s">
        <v>70</v>
      </c>
      <c r="J16" s="39" t="s">
        <v>71</v>
      </c>
      <c r="K16" s="93" t="s">
        <v>72</v>
      </c>
      <c r="L16" s="93"/>
      <c r="M16" s="40" t="s">
        <v>73</v>
      </c>
      <c r="N16" s="41" t="s">
        <v>62</v>
      </c>
      <c r="O16" s="4"/>
      <c r="X16" s="18" t="s">
        <v>74</v>
      </c>
      <c r="Y16" s="18"/>
      <c r="Z16" s="18"/>
      <c r="AA16" s="18"/>
      <c r="AB16" s="18"/>
      <c r="AC16" s="18"/>
      <c r="AH16" s="42"/>
    </row>
    <row r="17" spans="1:35" ht="15" customHeight="1">
      <c r="A17" s="43"/>
      <c r="B17" s="39" t="s">
        <v>75</v>
      </c>
      <c r="C17" s="44" t="str">
        <f>IF(C6&gt;"",C6,"")</f>
        <v>Jouko Mikkola</v>
      </c>
      <c r="D17" s="44" t="str">
        <f>IF(G6&gt;"",G6,"")</f>
        <v>Markus Perkkiö</v>
      </c>
      <c r="E17" s="44" t="str">
        <f>IF(E6&gt;"",E6&amp;" - "&amp;I6,"")</f>
        <v/>
      </c>
      <c r="F17" s="45">
        <v>-8</v>
      </c>
      <c r="G17" s="46">
        <v>-7</v>
      </c>
      <c r="H17" s="46">
        <v>-8</v>
      </c>
      <c r="I17" s="46"/>
      <c r="J17" s="47"/>
      <c r="K17" s="48">
        <f t="shared" ref="K17:K23" si="0">IF(ISBLANK(F17),"",COUNTIF(F17:J17,"&gt;=0"))</f>
        <v>0</v>
      </c>
      <c r="L17" s="49">
        <f t="shared" ref="L17:L23" si="1">IF(ISBLANK(F17),"",(IF(LEFT(F17,1)="-",1,0)+IF(LEFT(G17,1)="-",1,0)+IF(LEFT(H17,1)="-",1,0)+IF(LEFT(I17,1)="-",1,0)+IF(LEFT(J17,1)="-",1,0)))</f>
        <v>3</v>
      </c>
      <c r="M17" s="40" t="str">
        <f t="shared" ref="M17:N23" si="2">IF(K17=3,1,"")</f>
        <v/>
      </c>
      <c r="N17" s="50">
        <f t="shared" si="2"/>
        <v>1</v>
      </c>
      <c r="O17" s="4"/>
      <c r="X17" s="51">
        <f t="shared" ref="X17:X23" si="3">IF(F17="",0,IF(LEFT(F17,1)="-",ABS(F17),(IF(F17&gt;9,F17+2,11))))</f>
        <v>8</v>
      </c>
      <c r="Y17" s="52">
        <f t="shared" ref="Y17:Y23" si="4">IF(F17="",0,IF(LEFT(F17,1)="-",(IF(ABS(F17)&gt;9,(ABS(F17)+2),11)),F17))</f>
        <v>11</v>
      </c>
      <c r="Z17" s="51">
        <f t="shared" ref="Z17:Z23" si="5">IF(G17="",0,IF(LEFT(G17,1)="-",ABS(G17),(IF(G17&gt;9,G17+2,11))))</f>
        <v>7</v>
      </c>
      <c r="AA17" s="52">
        <f t="shared" ref="AA17:AA23" si="6">IF(G17="",0,IF(LEFT(G17,1)="-",(IF(ABS(G17)&gt;9,(ABS(G17)+2),11)),G17))</f>
        <v>11</v>
      </c>
      <c r="AB17" s="51">
        <f t="shared" ref="AB17:AB23" si="7">IF(H17="",0,IF(LEFT(H17,1)="-",ABS(H17),(IF(H17&gt;9,H17+2,11))))</f>
        <v>8</v>
      </c>
      <c r="AC17" s="52">
        <f t="shared" ref="AC17:AC23" si="8">IF(H17="",0,IF(LEFT(H17,1)="-",(IF(ABS(H17)&gt;9,(ABS(H17)+2),11)),H17))</f>
        <v>11</v>
      </c>
      <c r="AD17" s="51">
        <f t="shared" ref="AD17:AD23" si="9">IF(I17="",0,IF(LEFT(I17,1)="-",ABS(I17),(IF(I17&gt;9,I17+2,11))))</f>
        <v>0</v>
      </c>
      <c r="AE17" s="52">
        <f t="shared" ref="AE17:AE23" si="10">IF(I17="",0,IF(LEFT(I17,1)="-",(IF(ABS(I17)&gt;9,(ABS(I17)+2),11)),I17))</f>
        <v>0</v>
      </c>
      <c r="AF17" s="51">
        <f t="shared" ref="AF17:AF23" si="11">IF(J17="",0,IF(LEFT(J17,1)="-",ABS(J17),(IF(J17&gt;9,J17+2,11))))</f>
        <v>0</v>
      </c>
      <c r="AG17" s="52">
        <f t="shared" ref="AG17:AG23" si="12">IF(J17="",0,IF(LEFT(J17,1)="-",(IF(ABS(J17)&gt;9,(ABS(J17)+2),11)),J17))</f>
        <v>0</v>
      </c>
      <c r="AH17" s="42"/>
    </row>
    <row r="18" spans="1:35" ht="15" customHeight="1">
      <c r="A18" s="43"/>
      <c r="B18" s="53" t="s">
        <v>76</v>
      </c>
      <c r="C18" s="8" t="str">
        <f>IF(C7&gt;"",C7,"")</f>
        <v>Petri Heinonen</v>
      </c>
      <c r="D18" s="44" t="str">
        <f>IF(G7&gt;"",G7,"")</f>
        <v>Maria Girlea</v>
      </c>
      <c r="E18" s="54"/>
      <c r="F18" s="55">
        <v>-6</v>
      </c>
      <c r="G18" s="56">
        <v>-9</v>
      </c>
      <c r="H18" s="56">
        <v>5</v>
      </c>
      <c r="I18" s="56">
        <v>-7</v>
      </c>
      <c r="J18" s="57"/>
      <c r="K18" s="48">
        <f t="shared" si="0"/>
        <v>1</v>
      </c>
      <c r="L18" s="49">
        <f t="shared" si="1"/>
        <v>3</v>
      </c>
      <c r="M18" s="40" t="str">
        <f t="shared" si="2"/>
        <v/>
      </c>
      <c r="N18" s="50">
        <f t="shared" si="2"/>
        <v>1</v>
      </c>
      <c r="O18" s="4"/>
      <c r="X18" s="51">
        <f t="shared" si="3"/>
        <v>6</v>
      </c>
      <c r="Y18" s="52">
        <f t="shared" si="4"/>
        <v>11</v>
      </c>
      <c r="Z18" s="51">
        <f t="shared" si="5"/>
        <v>9</v>
      </c>
      <c r="AA18" s="52">
        <f t="shared" si="6"/>
        <v>11</v>
      </c>
      <c r="AB18" s="51">
        <f t="shared" si="7"/>
        <v>11</v>
      </c>
      <c r="AC18" s="52">
        <f t="shared" si="8"/>
        <v>5</v>
      </c>
      <c r="AD18" s="51">
        <f t="shared" si="9"/>
        <v>7</v>
      </c>
      <c r="AE18" s="52">
        <f t="shared" si="10"/>
        <v>11</v>
      </c>
      <c r="AF18" s="51">
        <f t="shared" si="11"/>
        <v>0</v>
      </c>
      <c r="AG18" s="52">
        <f t="shared" si="12"/>
        <v>0</v>
      </c>
      <c r="AH18" s="42"/>
    </row>
    <row r="19" spans="1:35" ht="15" customHeight="1">
      <c r="A19" s="43"/>
      <c r="B19" s="39" t="s">
        <v>77</v>
      </c>
      <c r="C19" s="44" t="str">
        <f>IF(C8&gt;"",C8,"")</f>
        <v>Vesa Lappi</v>
      </c>
      <c r="D19" s="44" t="str">
        <f>IF(G8&gt;"",G8,"")</f>
        <v>Tomi Lehtonen</v>
      </c>
      <c r="E19" s="58"/>
      <c r="F19" s="55">
        <v>-13</v>
      </c>
      <c r="G19" s="56">
        <v>-12</v>
      </c>
      <c r="H19" s="56">
        <v>-5</v>
      </c>
      <c r="I19" s="56"/>
      <c r="J19" s="57"/>
      <c r="K19" s="48">
        <f t="shared" si="0"/>
        <v>0</v>
      </c>
      <c r="L19" s="49">
        <f t="shared" si="1"/>
        <v>3</v>
      </c>
      <c r="M19" s="40" t="str">
        <f t="shared" si="2"/>
        <v/>
      </c>
      <c r="N19" s="50">
        <f t="shared" si="2"/>
        <v>1</v>
      </c>
      <c r="O19" s="4"/>
      <c r="X19" s="51">
        <f t="shared" si="3"/>
        <v>13</v>
      </c>
      <c r="Y19" s="52">
        <f t="shared" si="4"/>
        <v>15</v>
      </c>
      <c r="Z19" s="51">
        <f t="shared" si="5"/>
        <v>12</v>
      </c>
      <c r="AA19" s="52">
        <f t="shared" si="6"/>
        <v>14</v>
      </c>
      <c r="AB19" s="51">
        <f t="shared" si="7"/>
        <v>5</v>
      </c>
      <c r="AC19" s="52">
        <f t="shared" si="8"/>
        <v>11</v>
      </c>
      <c r="AD19" s="51">
        <f t="shared" si="9"/>
        <v>0</v>
      </c>
      <c r="AE19" s="52">
        <f t="shared" si="10"/>
        <v>0</v>
      </c>
      <c r="AF19" s="51">
        <f t="shared" si="11"/>
        <v>0</v>
      </c>
      <c r="AG19" s="52">
        <f t="shared" si="12"/>
        <v>0</v>
      </c>
      <c r="AH19" s="42"/>
    </row>
    <row r="20" spans="1:35" ht="15" customHeight="1">
      <c r="A20" s="43"/>
      <c r="B20" s="53" t="s">
        <v>78</v>
      </c>
      <c r="C20" s="44" t="str">
        <f>IF(C6&gt;"",C6,"")</f>
        <v>Jouko Mikkola</v>
      </c>
      <c r="D20" s="44" t="str">
        <f>IF(G7&gt;"",G7,"")</f>
        <v>Maria Girlea</v>
      </c>
      <c r="E20" s="54"/>
      <c r="F20" s="55">
        <v>-10</v>
      </c>
      <c r="G20" s="56">
        <v>-7</v>
      </c>
      <c r="H20" s="56">
        <v>-6</v>
      </c>
      <c r="I20" s="56"/>
      <c r="J20" s="57"/>
      <c r="K20" s="48">
        <f t="shared" si="0"/>
        <v>0</v>
      </c>
      <c r="L20" s="49">
        <f t="shared" si="1"/>
        <v>3</v>
      </c>
      <c r="M20" s="40" t="str">
        <f t="shared" si="2"/>
        <v/>
      </c>
      <c r="N20" s="50">
        <f t="shared" si="2"/>
        <v>1</v>
      </c>
      <c r="O20" s="4"/>
      <c r="X20" s="51">
        <f t="shared" si="3"/>
        <v>10</v>
      </c>
      <c r="Y20" s="52">
        <f t="shared" si="4"/>
        <v>12</v>
      </c>
      <c r="Z20" s="51">
        <f t="shared" si="5"/>
        <v>7</v>
      </c>
      <c r="AA20" s="52">
        <f t="shared" si="6"/>
        <v>11</v>
      </c>
      <c r="AB20" s="51">
        <f t="shared" si="7"/>
        <v>6</v>
      </c>
      <c r="AC20" s="52">
        <f t="shared" si="8"/>
        <v>11</v>
      </c>
      <c r="AD20" s="51">
        <f t="shared" si="9"/>
        <v>0</v>
      </c>
      <c r="AE20" s="52">
        <f t="shared" si="10"/>
        <v>0</v>
      </c>
      <c r="AF20" s="51">
        <f t="shared" si="11"/>
        <v>0</v>
      </c>
      <c r="AG20" s="52">
        <f t="shared" si="12"/>
        <v>0</v>
      </c>
      <c r="AH20" s="42"/>
    </row>
    <row r="21" spans="1:35" ht="15" customHeight="1">
      <c r="A21" s="43"/>
      <c r="B21" s="39" t="s">
        <v>79</v>
      </c>
      <c r="C21" s="44" t="str">
        <f>IF(C8&gt;"",C8,"")</f>
        <v>Vesa Lappi</v>
      </c>
      <c r="D21" s="44" t="str">
        <f>IF(G6&gt;"",G6,"")</f>
        <v>Markus Perkkiö</v>
      </c>
      <c r="E21" s="58"/>
      <c r="F21" s="55"/>
      <c r="G21" s="56"/>
      <c r="H21" s="56"/>
      <c r="I21" s="56"/>
      <c r="J21" s="57"/>
      <c r="K21" s="48" t="str">
        <f t="shared" si="0"/>
        <v/>
      </c>
      <c r="L21" s="49" t="str">
        <f t="shared" si="1"/>
        <v/>
      </c>
      <c r="M21" s="40" t="str">
        <f t="shared" si="2"/>
        <v/>
      </c>
      <c r="N21" s="50" t="str">
        <f t="shared" si="2"/>
        <v/>
      </c>
      <c r="O21" s="4"/>
      <c r="X21" s="51">
        <f t="shared" si="3"/>
        <v>0</v>
      </c>
      <c r="Y21" s="52">
        <f t="shared" si="4"/>
        <v>0</v>
      </c>
      <c r="Z21" s="51">
        <f t="shared" si="5"/>
        <v>0</v>
      </c>
      <c r="AA21" s="52">
        <f t="shared" si="6"/>
        <v>0</v>
      </c>
      <c r="AB21" s="51">
        <f t="shared" si="7"/>
        <v>0</v>
      </c>
      <c r="AC21" s="52">
        <f t="shared" si="8"/>
        <v>0</v>
      </c>
      <c r="AD21" s="51">
        <f t="shared" si="9"/>
        <v>0</v>
      </c>
      <c r="AE21" s="52">
        <f t="shared" si="10"/>
        <v>0</v>
      </c>
      <c r="AF21" s="51">
        <f t="shared" si="11"/>
        <v>0</v>
      </c>
      <c r="AG21" s="52">
        <f t="shared" si="12"/>
        <v>0</v>
      </c>
      <c r="AH21" s="42"/>
    </row>
    <row r="22" spans="1:35" ht="15" customHeight="1">
      <c r="A22" s="4"/>
      <c r="B22" s="39" t="s">
        <v>80</v>
      </c>
      <c r="C22" s="44" t="str">
        <f>IF(C10="",C7,C10)</f>
        <v>Petri Heinonen</v>
      </c>
      <c r="D22" s="44" t="str">
        <f>IF(G10="",G8,G10)</f>
        <v>Tomi Lehtonen</v>
      </c>
      <c r="E22" s="58"/>
      <c r="F22" s="55"/>
      <c r="G22" s="56"/>
      <c r="H22" s="56"/>
      <c r="I22" s="56"/>
      <c r="J22" s="57"/>
      <c r="K22" s="48" t="str">
        <f t="shared" si="0"/>
        <v/>
      </c>
      <c r="L22" s="59" t="str">
        <f t="shared" si="1"/>
        <v/>
      </c>
      <c r="M22" s="60" t="str">
        <f t="shared" si="2"/>
        <v/>
      </c>
      <c r="N22" s="61" t="str">
        <f t="shared" si="2"/>
        <v/>
      </c>
      <c r="O22" s="4"/>
      <c r="X22" s="51">
        <f t="shared" si="3"/>
        <v>0</v>
      </c>
      <c r="Y22" s="52">
        <f t="shared" si="4"/>
        <v>0</v>
      </c>
      <c r="Z22" s="51">
        <f t="shared" si="5"/>
        <v>0</v>
      </c>
      <c r="AA22" s="52">
        <f t="shared" si="6"/>
        <v>0</v>
      </c>
      <c r="AB22" s="51">
        <f t="shared" si="7"/>
        <v>0</v>
      </c>
      <c r="AC22" s="52">
        <f t="shared" si="8"/>
        <v>0</v>
      </c>
      <c r="AD22" s="51">
        <f t="shared" si="9"/>
        <v>0</v>
      </c>
      <c r="AE22" s="52">
        <f t="shared" si="10"/>
        <v>0</v>
      </c>
      <c r="AF22" s="51">
        <f t="shared" si="11"/>
        <v>0</v>
      </c>
      <c r="AG22" s="52">
        <f t="shared" si="12"/>
        <v>0</v>
      </c>
      <c r="AH22" s="42"/>
    </row>
    <row r="23" spans="1:35" ht="15" customHeight="1">
      <c r="A23" s="43"/>
      <c r="B23" s="39" t="s">
        <v>81</v>
      </c>
      <c r="C23" s="62" t="str">
        <f>IF(C14&gt;"",C14&amp;" / "&amp;C13,"")</f>
        <v/>
      </c>
      <c r="D23" s="62" t="str">
        <f>IF(G14&gt;"",G14&amp;" / "&amp;G13,"")</f>
        <v/>
      </c>
      <c r="E23" s="63"/>
      <c r="F23" s="64"/>
      <c r="G23" s="65"/>
      <c r="H23" s="65"/>
      <c r="I23" s="65"/>
      <c r="J23" s="66"/>
      <c r="K23" s="48" t="str">
        <f t="shared" si="0"/>
        <v/>
      </c>
      <c r="L23" s="59" t="str">
        <f t="shared" si="1"/>
        <v/>
      </c>
      <c r="M23" s="60" t="str">
        <f t="shared" si="2"/>
        <v/>
      </c>
      <c r="N23" s="61" t="str">
        <f t="shared" si="2"/>
        <v/>
      </c>
      <c r="O23" s="4"/>
      <c r="X23" s="51">
        <f t="shared" si="3"/>
        <v>0</v>
      </c>
      <c r="Y23" s="52">
        <f t="shared" si="4"/>
        <v>0</v>
      </c>
      <c r="Z23" s="51">
        <f t="shared" si="5"/>
        <v>0</v>
      </c>
      <c r="AA23" s="52">
        <f t="shared" si="6"/>
        <v>0</v>
      </c>
      <c r="AB23" s="51">
        <f t="shared" si="7"/>
        <v>0</v>
      </c>
      <c r="AC23" s="52">
        <f t="shared" si="8"/>
        <v>0</v>
      </c>
      <c r="AD23" s="51">
        <f t="shared" si="9"/>
        <v>0</v>
      </c>
      <c r="AE23" s="52">
        <f t="shared" si="10"/>
        <v>0</v>
      </c>
      <c r="AF23" s="51">
        <f t="shared" si="11"/>
        <v>0</v>
      </c>
      <c r="AG23" s="52">
        <f t="shared" si="12"/>
        <v>0</v>
      </c>
      <c r="AH23" s="42"/>
    </row>
    <row r="24" spans="1:35" ht="15.75" customHeight="1">
      <c r="A24" s="4"/>
      <c r="I24" s="67" t="s">
        <v>82</v>
      </c>
      <c r="J24" s="68"/>
      <c r="K24" s="69">
        <f>IF(ISBLANK(C6),"",SUM(K17:K22))</f>
        <v>1</v>
      </c>
      <c r="L24" s="59">
        <f>IF(ISBLANK(G6),"",SUM(L17:L22))</f>
        <v>12</v>
      </c>
      <c r="M24" s="70">
        <f>IF(ISBLANK(F17),"",SUM(M17:M23))</f>
        <v>0</v>
      </c>
      <c r="N24" s="71">
        <f>IF(ISBLANK(F17),"",SUM(N17:N23))</f>
        <v>4</v>
      </c>
      <c r="O24" s="4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</row>
    <row r="25" spans="1:35" ht="12" customHeight="1">
      <c r="A25" s="4"/>
      <c r="B25" s="8" t="s">
        <v>83</v>
      </c>
      <c r="O25" s="4"/>
    </row>
    <row r="26" spans="1:35" ht="15">
      <c r="A26" s="4"/>
      <c r="B26" s="18" t="s">
        <v>84</v>
      </c>
      <c r="C26" s="18"/>
      <c r="D26" s="18" t="s">
        <v>85</v>
      </c>
      <c r="E26" s="18"/>
      <c r="F26" s="18"/>
      <c r="G26" s="18" t="s">
        <v>86</v>
      </c>
      <c r="H26" s="18"/>
      <c r="I26" s="18"/>
      <c r="J26" s="8" t="s">
        <v>87</v>
      </c>
      <c r="O26" s="4"/>
      <c r="AI26" s="72"/>
    </row>
    <row r="27" spans="1:35">
      <c r="A27" s="73"/>
      <c r="B27" s="74"/>
      <c r="C27" s="74"/>
      <c r="D27" s="74"/>
      <c r="E27" s="74"/>
      <c r="F27" s="74"/>
      <c r="G27" s="74"/>
      <c r="H27" s="74"/>
      <c r="I27" s="74"/>
      <c r="J27" s="101" t="s">
        <v>12</v>
      </c>
      <c r="K27" s="101"/>
      <c r="L27" s="101"/>
      <c r="M27" s="101"/>
      <c r="N27" s="101"/>
      <c r="O27" s="4"/>
    </row>
    <row r="28" spans="1:35" ht="9.75" customHeight="1">
      <c r="A28" s="75"/>
      <c r="B28" s="76"/>
      <c r="C28" s="76"/>
      <c r="D28" s="76"/>
      <c r="E28" s="76"/>
      <c r="F28" s="76"/>
      <c r="G28" s="76"/>
      <c r="H28" s="76"/>
      <c r="I28" s="76"/>
      <c r="J28" s="77"/>
      <c r="K28" s="77"/>
      <c r="L28" s="77"/>
      <c r="M28" s="77"/>
      <c r="N28" s="77"/>
      <c r="O28" s="4"/>
    </row>
    <row r="29" spans="1:35">
      <c r="B29" s="12"/>
    </row>
    <row r="31" spans="1:35" ht="12.75" customHeight="1"/>
    <row r="46" spans="24:34">
      <c r="X46" s="18" t="s">
        <v>74</v>
      </c>
      <c r="Y46" s="18"/>
      <c r="Z46" s="18"/>
      <c r="AA46" s="18"/>
      <c r="AB46" s="18"/>
      <c r="AC46" s="18"/>
      <c r="AH46" s="42"/>
    </row>
    <row r="47" spans="24:34">
      <c r="X47" s="51" t="e">
        <f>IF(#REF!="",0,IF(LEFT(#REF!,1)="-",ABS(#REF!),(IF(#REF!&gt;9,#REF!+2,11))))</f>
        <v>#REF!</v>
      </c>
      <c r="Y47" s="52" t="e">
        <f>IF(#REF!="",0,IF(LEFT(#REF!,1)="-",(IF(ABS(#REF!)&gt;9,(ABS(#REF!)+2),11)),#REF!))</f>
        <v>#REF!</v>
      </c>
      <c r="Z47" s="51" t="e">
        <f>IF(#REF!="",0,IF(LEFT(#REF!,1)="-",ABS(#REF!),(IF(#REF!&gt;9,#REF!+2,11))))</f>
        <v>#REF!</v>
      </c>
      <c r="AA47" s="52" t="e">
        <f>IF(#REF!="",0,IF(LEFT(#REF!,1)="-",(IF(ABS(#REF!)&gt;9,(ABS(#REF!)+2),11)),#REF!))</f>
        <v>#REF!</v>
      </c>
      <c r="AB47" s="51" t="e">
        <f>IF(#REF!="",0,IF(LEFT(#REF!,1)="-",ABS(#REF!),(IF(#REF!&gt;9,#REF!+2,11))))</f>
        <v>#REF!</v>
      </c>
      <c r="AC47" s="52" t="e">
        <f>IF(#REF!="",0,IF(LEFT(#REF!,1)="-",(IF(ABS(#REF!)&gt;9,(ABS(#REF!)+2),11)),#REF!))</f>
        <v>#REF!</v>
      </c>
      <c r="AD47" s="51" t="e">
        <f>IF(#REF!="",0,IF(LEFT(#REF!,1)="-",ABS(#REF!),(IF(#REF!&gt;9,#REF!+2,11))))</f>
        <v>#REF!</v>
      </c>
      <c r="AE47" s="52" t="e">
        <f>IF(#REF!="",0,IF(LEFT(#REF!,1)="-",(IF(ABS(#REF!)&gt;9,(ABS(#REF!)+2),11)),#REF!))</f>
        <v>#REF!</v>
      </c>
      <c r="AF47" s="51" t="e">
        <f>IF(#REF!="",0,IF(LEFT(#REF!,1)="-",ABS(#REF!),(IF(#REF!&gt;9,#REF!+2,11))))</f>
        <v>#REF!</v>
      </c>
      <c r="AG47" s="52" t="e">
        <f>IF(#REF!="",0,IF(LEFT(#REF!,1)="-",(IF(ABS(#REF!)&gt;9,(ABS(#REF!)+2),11)),#REF!))</f>
        <v>#REF!</v>
      </c>
      <c r="AH47" s="42"/>
    </row>
    <row r="48" spans="24:34">
      <c r="X48" s="51" t="e">
        <f>IF(#REF!="",0,IF(LEFT(#REF!,1)="-",ABS(#REF!),(IF(#REF!&gt;9,#REF!+2,11))))</f>
        <v>#REF!</v>
      </c>
      <c r="Y48" s="52" t="e">
        <f>IF(#REF!="",0,IF(LEFT(#REF!,1)="-",(IF(ABS(#REF!)&gt;9,(ABS(#REF!)+2),11)),#REF!))</f>
        <v>#REF!</v>
      </c>
      <c r="Z48" s="51" t="e">
        <f>IF(#REF!="",0,IF(LEFT(#REF!,1)="-",ABS(#REF!),(IF(#REF!&gt;9,#REF!+2,11))))</f>
        <v>#REF!</v>
      </c>
      <c r="AA48" s="52" t="e">
        <f>IF(#REF!="",0,IF(LEFT(#REF!,1)="-",(IF(ABS(#REF!)&gt;9,(ABS(#REF!)+2),11)),#REF!))</f>
        <v>#REF!</v>
      </c>
      <c r="AB48" s="51" t="e">
        <f>IF(#REF!="",0,IF(LEFT(#REF!,1)="-",ABS(#REF!),(IF(#REF!&gt;9,#REF!+2,11))))</f>
        <v>#REF!</v>
      </c>
      <c r="AC48" s="52" t="e">
        <f>IF(#REF!="",0,IF(LEFT(#REF!,1)="-",(IF(ABS(#REF!)&gt;9,(ABS(#REF!)+2),11)),#REF!))</f>
        <v>#REF!</v>
      </c>
      <c r="AD48" s="51" t="e">
        <f>IF(#REF!="",0,IF(LEFT(#REF!,1)="-",ABS(#REF!),(IF(#REF!&gt;9,#REF!+2,11))))</f>
        <v>#REF!</v>
      </c>
      <c r="AE48" s="52" t="e">
        <f>IF(#REF!="",0,IF(LEFT(#REF!,1)="-",(IF(ABS(#REF!)&gt;9,(ABS(#REF!)+2),11)),#REF!))</f>
        <v>#REF!</v>
      </c>
      <c r="AF48" s="51" t="e">
        <f>IF(#REF!="",0,IF(LEFT(#REF!,1)="-",ABS(#REF!),(IF(#REF!&gt;9,#REF!+2,11))))</f>
        <v>#REF!</v>
      </c>
      <c r="AG48" s="52" t="e">
        <f>IF(#REF!="",0,IF(LEFT(#REF!,1)="-",(IF(ABS(#REF!)&gt;9,(ABS(#REF!)+2),11)),#REF!))</f>
        <v>#REF!</v>
      </c>
      <c r="AH48" s="42"/>
    </row>
    <row r="49" spans="24:34">
      <c r="X49" s="51" t="e">
        <f>IF(#REF!="",0,IF(LEFT(#REF!,1)="-",ABS(#REF!),(IF(#REF!&gt;9,#REF!+2,11))))</f>
        <v>#REF!</v>
      </c>
      <c r="Y49" s="52" t="e">
        <f>IF(#REF!="",0,IF(LEFT(#REF!,1)="-",(IF(ABS(#REF!)&gt;9,(ABS(#REF!)+2),11)),#REF!))</f>
        <v>#REF!</v>
      </c>
      <c r="Z49" s="51" t="e">
        <f>IF(#REF!="",0,IF(LEFT(#REF!,1)="-",ABS(#REF!),(IF(#REF!&gt;9,#REF!+2,11))))</f>
        <v>#REF!</v>
      </c>
      <c r="AA49" s="52" t="e">
        <f>IF(#REF!="",0,IF(LEFT(#REF!,1)="-",(IF(ABS(#REF!)&gt;9,(ABS(#REF!)+2),11)),#REF!))</f>
        <v>#REF!</v>
      </c>
      <c r="AB49" s="51" t="e">
        <f>IF(#REF!="",0,IF(LEFT(#REF!,1)="-",ABS(#REF!),(IF(#REF!&gt;9,#REF!+2,11))))</f>
        <v>#REF!</v>
      </c>
      <c r="AC49" s="52" t="e">
        <f>IF(#REF!="",0,IF(LEFT(#REF!,1)="-",(IF(ABS(#REF!)&gt;9,(ABS(#REF!)+2),11)),#REF!))</f>
        <v>#REF!</v>
      </c>
      <c r="AD49" s="51" t="e">
        <f>IF(#REF!="",0,IF(LEFT(#REF!,1)="-",ABS(#REF!),(IF(#REF!&gt;9,#REF!+2,11))))</f>
        <v>#REF!</v>
      </c>
      <c r="AE49" s="52" t="e">
        <f>IF(#REF!="",0,IF(LEFT(#REF!,1)="-",(IF(ABS(#REF!)&gt;9,(ABS(#REF!)+2),11)),#REF!))</f>
        <v>#REF!</v>
      </c>
      <c r="AF49" s="51" t="e">
        <f>IF(#REF!="",0,IF(LEFT(#REF!,1)="-",ABS(#REF!),(IF(#REF!&gt;9,#REF!+2,11))))</f>
        <v>#REF!</v>
      </c>
      <c r="AG49" s="52" t="e">
        <f>IF(#REF!="",0,IF(LEFT(#REF!,1)="-",(IF(ABS(#REF!)&gt;9,(ABS(#REF!)+2),11)),#REF!))</f>
        <v>#REF!</v>
      </c>
      <c r="AH49" s="42"/>
    </row>
    <row r="50" spans="24:34">
      <c r="X50" s="51" t="e">
        <f>IF(#REF!="",0,IF(LEFT(#REF!,1)="-",ABS(#REF!),(IF(#REF!&gt;9,#REF!+2,11))))</f>
        <v>#REF!</v>
      </c>
      <c r="Y50" s="52" t="e">
        <f>IF(#REF!="",0,IF(LEFT(#REF!,1)="-",(IF(ABS(#REF!)&gt;9,(ABS(#REF!)+2),11)),#REF!))</f>
        <v>#REF!</v>
      </c>
      <c r="Z50" s="51" t="e">
        <f>IF(#REF!="",0,IF(LEFT(#REF!,1)="-",ABS(#REF!),(IF(#REF!&gt;9,#REF!+2,11))))</f>
        <v>#REF!</v>
      </c>
      <c r="AA50" s="52" t="e">
        <f>IF(#REF!="",0,IF(LEFT(#REF!,1)="-",(IF(ABS(#REF!)&gt;9,(ABS(#REF!)+2),11)),#REF!))</f>
        <v>#REF!</v>
      </c>
      <c r="AB50" s="51" t="e">
        <f>IF(#REF!="",0,IF(LEFT(#REF!,1)="-",ABS(#REF!),(IF(#REF!&gt;9,#REF!+2,11))))</f>
        <v>#REF!</v>
      </c>
      <c r="AC50" s="52" t="e">
        <f>IF(#REF!="",0,IF(LEFT(#REF!,1)="-",(IF(ABS(#REF!)&gt;9,(ABS(#REF!)+2),11)),#REF!))</f>
        <v>#REF!</v>
      </c>
      <c r="AD50" s="51" t="e">
        <f>IF(#REF!="",0,IF(LEFT(#REF!,1)="-",ABS(#REF!),(IF(#REF!&gt;9,#REF!+2,11))))</f>
        <v>#REF!</v>
      </c>
      <c r="AE50" s="52" t="e">
        <f>IF(#REF!="",0,IF(LEFT(#REF!,1)="-",(IF(ABS(#REF!)&gt;9,(ABS(#REF!)+2),11)),#REF!))</f>
        <v>#REF!</v>
      </c>
      <c r="AF50" s="51" t="e">
        <f>IF(#REF!="",0,IF(LEFT(#REF!,1)="-",ABS(#REF!),(IF(#REF!&gt;9,#REF!+2,11))))</f>
        <v>#REF!</v>
      </c>
      <c r="AG50" s="52" t="e">
        <f>IF(#REF!="",0,IF(LEFT(#REF!,1)="-",(IF(ABS(#REF!)&gt;9,(ABS(#REF!)+2),11)),#REF!))</f>
        <v>#REF!</v>
      </c>
      <c r="AH50" s="42"/>
    </row>
    <row r="51" spans="24:34">
      <c r="X51" s="51" t="e">
        <f>IF(#REF!="",0,IF(LEFT(#REF!,1)="-",ABS(#REF!),(IF(#REF!&gt;9,#REF!+2,11))))</f>
        <v>#REF!</v>
      </c>
      <c r="Y51" s="52" t="e">
        <f>IF(#REF!="",0,IF(LEFT(#REF!,1)="-",(IF(ABS(#REF!)&gt;9,(ABS(#REF!)+2),11)),#REF!))</f>
        <v>#REF!</v>
      </c>
      <c r="Z51" s="51" t="e">
        <f>IF(#REF!="",0,IF(LEFT(#REF!,1)="-",ABS(#REF!),(IF(#REF!&gt;9,#REF!+2,11))))</f>
        <v>#REF!</v>
      </c>
      <c r="AA51" s="52" t="e">
        <f>IF(#REF!="",0,IF(LEFT(#REF!,1)="-",(IF(ABS(#REF!)&gt;9,(ABS(#REF!)+2),11)),#REF!))</f>
        <v>#REF!</v>
      </c>
      <c r="AB51" s="51" t="e">
        <f>IF(#REF!="",0,IF(LEFT(#REF!,1)="-",ABS(#REF!),(IF(#REF!&gt;9,#REF!+2,11))))</f>
        <v>#REF!</v>
      </c>
      <c r="AC51" s="52" t="e">
        <f>IF(#REF!="",0,IF(LEFT(#REF!,1)="-",(IF(ABS(#REF!)&gt;9,(ABS(#REF!)+2),11)),#REF!))</f>
        <v>#REF!</v>
      </c>
      <c r="AD51" s="51" t="e">
        <f>IF(#REF!="",0,IF(LEFT(#REF!,1)="-",ABS(#REF!),(IF(#REF!&gt;9,#REF!+2,11))))</f>
        <v>#REF!</v>
      </c>
      <c r="AE51" s="52" t="e">
        <f>IF(#REF!="",0,IF(LEFT(#REF!,1)="-",(IF(ABS(#REF!)&gt;9,(ABS(#REF!)+2),11)),#REF!))</f>
        <v>#REF!</v>
      </c>
      <c r="AF51" s="51" t="e">
        <f>IF(#REF!="",0,IF(LEFT(#REF!,1)="-",ABS(#REF!),(IF(#REF!&gt;9,#REF!+2,11))))</f>
        <v>#REF!</v>
      </c>
      <c r="AG51" s="52" t="e">
        <f>IF(#REF!="",0,IF(LEFT(#REF!,1)="-",(IF(ABS(#REF!)&gt;9,(ABS(#REF!)+2),11)),#REF!))</f>
        <v>#REF!</v>
      </c>
      <c r="AH51" s="42"/>
    </row>
    <row r="52" spans="24:34">
      <c r="X52" s="51" t="e">
        <f>IF(#REF!="",0,IF(LEFT(#REF!,1)="-",ABS(#REF!),(IF(#REF!&gt;9,#REF!+2,11))))</f>
        <v>#REF!</v>
      </c>
      <c r="Y52" s="52" t="e">
        <f>IF(#REF!="",0,IF(LEFT(#REF!,1)="-",(IF(ABS(#REF!)&gt;9,(ABS(#REF!)+2),11)),#REF!))</f>
        <v>#REF!</v>
      </c>
      <c r="Z52" s="51" t="e">
        <f>IF(#REF!="",0,IF(LEFT(#REF!,1)="-",ABS(#REF!),(IF(#REF!&gt;9,#REF!+2,11))))</f>
        <v>#REF!</v>
      </c>
      <c r="AA52" s="52" t="e">
        <f>IF(#REF!="",0,IF(LEFT(#REF!,1)="-",(IF(ABS(#REF!)&gt;9,(ABS(#REF!)+2),11)),#REF!))</f>
        <v>#REF!</v>
      </c>
      <c r="AB52" s="51" t="e">
        <f>IF(#REF!="",0,IF(LEFT(#REF!,1)="-",ABS(#REF!),(IF(#REF!&gt;9,#REF!+2,11))))</f>
        <v>#REF!</v>
      </c>
      <c r="AC52" s="52" t="e">
        <f>IF(#REF!="",0,IF(LEFT(#REF!,1)="-",(IF(ABS(#REF!)&gt;9,(ABS(#REF!)+2),11)),#REF!))</f>
        <v>#REF!</v>
      </c>
      <c r="AD52" s="51" t="e">
        <f>IF(#REF!="",0,IF(LEFT(#REF!,1)="-",ABS(#REF!),(IF(#REF!&gt;9,#REF!+2,11))))</f>
        <v>#REF!</v>
      </c>
      <c r="AE52" s="52" t="e">
        <f>IF(#REF!="",0,IF(LEFT(#REF!,1)="-",(IF(ABS(#REF!)&gt;9,(ABS(#REF!)+2),11)),#REF!))</f>
        <v>#REF!</v>
      </c>
      <c r="AF52" s="51" t="e">
        <f>IF(#REF!="",0,IF(LEFT(#REF!,1)="-",ABS(#REF!),(IF(#REF!&gt;9,#REF!+2,11))))</f>
        <v>#REF!</v>
      </c>
      <c r="AG52" s="52" t="e">
        <f>IF(#REF!="",0,IF(LEFT(#REF!,1)="-",(IF(ABS(#REF!)&gt;9,(ABS(#REF!)+2),11)),#REF!))</f>
        <v>#REF!</v>
      </c>
      <c r="AH52" s="42"/>
    </row>
    <row r="53" spans="24:34">
      <c r="X53" s="51" t="e">
        <f>IF(#REF!="",0,IF(LEFT(#REF!,1)="-",ABS(#REF!),(IF(#REF!&gt;9,#REF!+2,11))))</f>
        <v>#REF!</v>
      </c>
      <c r="Y53" s="52" t="e">
        <f>IF(#REF!="",0,IF(LEFT(#REF!,1)="-",(IF(ABS(#REF!)&gt;9,(ABS(#REF!)+2),11)),#REF!))</f>
        <v>#REF!</v>
      </c>
      <c r="Z53" s="51" t="e">
        <f>IF(#REF!="",0,IF(LEFT(#REF!,1)="-",ABS(#REF!),(IF(#REF!&gt;9,#REF!+2,11))))</f>
        <v>#REF!</v>
      </c>
      <c r="AA53" s="52" t="e">
        <f>IF(#REF!="",0,IF(LEFT(#REF!,1)="-",(IF(ABS(#REF!)&gt;9,(ABS(#REF!)+2),11)),#REF!))</f>
        <v>#REF!</v>
      </c>
      <c r="AB53" s="51" t="e">
        <f>IF(#REF!="",0,IF(LEFT(#REF!,1)="-",ABS(#REF!),(IF(#REF!&gt;9,#REF!+2,11))))</f>
        <v>#REF!</v>
      </c>
      <c r="AC53" s="52" t="e">
        <f>IF(#REF!="",0,IF(LEFT(#REF!,1)="-",(IF(ABS(#REF!)&gt;9,(ABS(#REF!)+2),11)),#REF!))</f>
        <v>#REF!</v>
      </c>
      <c r="AD53" s="51" t="e">
        <f>IF(#REF!="",0,IF(LEFT(#REF!,1)="-",ABS(#REF!),(IF(#REF!&gt;9,#REF!+2,11))))</f>
        <v>#REF!</v>
      </c>
      <c r="AE53" s="52" t="e">
        <f>IF(#REF!="",0,IF(LEFT(#REF!,1)="-",(IF(ABS(#REF!)&gt;9,(ABS(#REF!)+2),11)),#REF!))</f>
        <v>#REF!</v>
      </c>
      <c r="AF53" s="51" t="e">
        <f>IF(#REF!="",0,IF(LEFT(#REF!,1)="-",ABS(#REF!),(IF(#REF!&gt;9,#REF!+2,11))))</f>
        <v>#REF!</v>
      </c>
      <c r="AG53" s="52" t="e">
        <f>IF(#REF!="",0,IF(LEFT(#REF!,1)="-",(IF(ABS(#REF!)&gt;9,(ABS(#REF!)+2),11)),#REF!))</f>
        <v>#REF!</v>
      </c>
      <c r="AH53" s="42"/>
    </row>
    <row r="54" spans="24:34"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</row>
    <row r="73" spans="24:34">
      <c r="X73" s="18" t="s">
        <v>74</v>
      </c>
      <c r="Y73" s="18"/>
      <c r="Z73" s="18"/>
      <c r="AA73" s="18"/>
      <c r="AB73" s="18"/>
      <c r="AC73" s="18"/>
      <c r="AH73" s="42"/>
    </row>
    <row r="74" spans="24:34">
      <c r="X74" s="51" t="e">
        <f>IF(#REF!="",0,IF(LEFT(#REF!,1)="-",ABS(#REF!),(IF(#REF!&gt;9,#REF!+2,11))))</f>
        <v>#REF!</v>
      </c>
      <c r="Y74" s="52" t="e">
        <f>IF(#REF!="",0,IF(LEFT(#REF!,1)="-",(IF(ABS(#REF!)&gt;9,(ABS(#REF!)+2),11)),#REF!))</f>
        <v>#REF!</v>
      </c>
      <c r="Z74" s="51" t="e">
        <f>IF(#REF!="",0,IF(LEFT(#REF!,1)="-",ABS(#REF!),(IF(#REF!&gt;9,#REF!+2,11))))</f>
        <v>#REF!</v>
      </c>
      <c r="AA74" s="52" t="e">
        <f>IF(#REF!="",0,IF(LEFT(#REF!,1)="-",(IF(ABS(#REF!)&gt;9,(ABS(#REF!)+2),11)),#REF!))</f>
        <v>#REF!</v>
      </c>
      <c r="AB74" s="51" t="e">
        <f>IF(#REF!="",0,IF(LEFT(#REF!,1)="-",ABS(#REF!),(IF(#REF!&gt;9,#REF!+2,11))))</f>
        <v>#REF!</v>
      </c>
      <c r="AC74" s="52" t="e">
        <f>IF(#REF!="",0,IF(LEFT(#REF!,1)="-",(IF(ABS(#REF!)&gt;9,(ABS(#REF!)+2),11)),#REF!))</f>
        <v>#REF!</v>
      </c>
      <c r="AD74" s="51" t="e">
        <f>IF(#REF!="",0,IF(LEFT(#REF!,1)="-",ABS(#REF!),(IF(#REF!&gt;9,#REF!+2,11))))</f>
        <v>#REF!</v>
      </c>
      <c r="AE74" s="52" t="e">
        <f>IF(#REF!="",0,IF(LEFT(#REF!,1)="-",(IF(ABS(#REF!)&gt;9,(ABS(#REF!)+2),11)),#REF!))</f>
        <v>#REF!</v>
      </c>
      <c r="AF74" s="51" t="e">
        <f>IF(#REF!="",0,IF(LEFT(#REF!,1)="-",ABS(#REF!),(IF(#REF!&gt;9,#REF!+2,11))))</f>
        <v>#REF!</v>
      </c>
      <c r="AG74" s="52" t="e">
        <f>IF(#REF!="",0,IF(LEFT(#REF!,1)="-",(IF(ABS(#REF!)&gt;9,(ABS(#REF!)+2),11)),#REF!))</f>
        <v>#REF!</v>
      </c>
      <c r="AH74" s="42"/>
    </row>
    <row r="75" spans="24:34">
      <c r="X75" s="51" t="e">
        <f>IF(#REF!="",0,IF(LEFT(#REF!,1)="-",ABS(#REF!),(IF(#REF!&gt;9,#REF!+2,11))))</f>
        <v>#REF!</v>
      </c>
      <c r="Y75" s="52" t="e">
        <f>IF(#REF!="",0,IF(LEFT(#REF!,1)="-",(IF(ABS(#REF!)&gt;9,(ABS(#REF!)+2),11)),#REF!))</f>
        <v>#REF!</v>
      </c>
      <c r="Z75" s="51" t="e">
        <f>IF(#REF!="",0,IF(LEFT(#REF!,1)="-",ABS(#REF!),(IF(#REF!&gt;9,#REF!+2,11))))</f>
        <v>#REF!</v>
      </c>
      <c r="AA75" s="52" t="e">
        <f>IF(#REF!="",0,IF(LEFT(#REF!,1)="-",(IF(ABS(#REF!)&gt;9,(ABS(#REF!)+2),11)),#REF!))</f>
        <v>#REF!</v>
      </c>
      <c r="AB75" s="51" t="e">
        <f>IF(#REF!="",0,IF(LEFT(#REF!,1)="-",ABS(#REF!),(IF(#REF!&gt;9,#REF!+2,11))))</f>
        <v>#REF!</v>
      </c>
      <c r="AC75" s="52" t="e">
        <f>IF(#REF!="",0,IF(LEFT(#REF!,1)="-",(IF(ABS(#REF!)&gt;9,(ABS(#REF!)+2),11)),#REF!))</f>
        <v>#REF!</v>
      </c>
      <c r="AD75" s="51" t="e">
        <f>IF(#REF!="",0,IF(LEFT(#REF!,1)="-",ABS(#REF!),(IF(#REF!&gt;9,#REF!+2,11))))</f>
        <v>#REF!</v>
      </c>
      <c r="AE75" s="52" t="e">
        <f>IF(#REF!="",0,IF(LEFT(#REF!,1)="-",(IF(ABS(#REF!)&gt;9,(ABS(#REF!)+2),11)),#REF!))</f>
        <v>#REF!</v>
      </c>
      <c r="AF75" s="51" t="e">
        <f>IF(#REF!="",0,IF(LEFT(#REF!,1)="-",ABS(#REF!),(IF(#REF!&gt;9,#REF!+2,11))))</f>
        <v>#REF!</v>
      </c>
      <c r="AG75" s="52" t="e">
        <f>IF(#REF!="",0,IF(LEFT(#REF!,1)="-",(IF(ABS(#REF!)&gt;9,(ABS(#REF!)+2),11)),#REF!))</f>
        <v>#REF!</v>
      </c>
      <c r="AH75" s="42"/>
    </row>
    <row r="76" spans="24:34">
      <c r="X76" s="51" t="e">
        <f>IF(#REF!="",0,IF(LEFT(#REF!,1)="-",ABS(#REF!),(IF(#REF!&gt;9,#REF!+2,11))))</f>
        <v>#REF!</v>
      </c>
      <c r="Y76" s="52" t="e">
        <f>IF(#REF!="",0,IF(LEFT(#REF!,1)="-",(IF(ABS(#REF!)&gt;9,(ABS(#REF!)+2),11)),#REF!))</f>
        <v>#REF!</v>
      </c>
      <c r="Z76" s="51" t="e">
        <f>IF(#REF!="",0,IF(LEFT(#REF!,1)="-",ABS(#REF!),(IF(#REF!&gt;9,#REF!+2,11))))</f>
        <v>#REF!</v>
      </c>
      <c r="AA76" s="52" t="e">
        <f>IF(#REF!="",0,IF(LEFT(#REF!,1)="-",(IF(ABS(#REF!)&gt;9,(ABS(#REF!)+2),11)),#REF!))</f>
        <v>#REF!</v>
      </c>
      <c r="AB76" s="51" t="e">
        <f>IF(#REF!="",0,IF(LEFT(#REF!,1)="-",ABS(#REF!),(IF(#REF!&gt;9,#REF!+2,11))))</f>
        <v>#REF!</v>
      </c>
      <c r="AC76" s="52" t="e">
        <f>IF(#REF!="",0,IF(LEFT(#REF!,1)="-",(IF(ABS(#REF!)&gt;9,(ABS(#REF!)+2),11)),#REF!))</f>
        <v>#REF!</v>
      </c>
      <c r="AD76" s="51" t="e">
        <f>IF(#REF!="",0,IF(LEFT(#REF!,1)="-",ABS(#REF!),(IF(#REF!&gt;9,#REF!+2,11))))</f>
        <v>#REF!</v>
      </c>
      <c r="AE76" s="52" t="e">
        <f>IF(#REF!="",0,IF(LEFT(#REF!,1)="-",(IF(ABS(#REF!)&gt;9,(ABS(#REF!)+2),11)),#REF!))</f>
        <v>#REF!</v>
      </c>
      <c r="AF76" s="51" t="e">
        <f>IF(#REF!="",0,IF(LEFT(#REF!,1)="-",ABS(#REF!),(IF(#REF!&gt;9,#REF!+2,11))))</f>
        <v>#REF!</v>
      </c>
      <c r="AG76" s="52" t="e">
        <f>IF(#REF!="",0,IF(LEFT(#REF!,1)="-",(IF(ABS(#REF!)&gt;9,(ABS(#REF!)+2),11)),#REF!))</f>
        <v>#REF!</v>
      </c>
      <c r="AH76" s="42"/>
    </row>
    <row r="77" spans="24:34">
      <c r="X77" s="51" t="e">
        <f>IF(#REF!="",0,IF(LEFT(#REF!,1)="-",ABS(#REF!),(IF(#REF!&gt;9,#REF!+2,11))))</f>
        <v>#REF!</v>
      </c>
      <c r="Y77" s="52" t="e">
        <f>IF(#REF!="",0,IF(LEFT(#REF!,1)="-",(IF(ABS(#REF!)&gt;9,(ABS(#REF!)+2),11)),#REF!))</f>
        <v>#REF!</v>
      </c>
      <c r="Z77" s="51" t="e">
        <f>IF(#REF!="",0,IF(LEFT(#REF!,1)="-",ABS(#REF!),(IF(#REF!&gt;9,#REF!+2,11))))</f>
        <v>#REF!</v>
      </c>
      <c r="AA77" s="52" t="e">
        <f>IF(#REF!="",0,IF(LEFT(#REF!,1)="-",(IF(ABS(#REF!)&gt;9,(ABS(#REF!)+2),11)),#REF!))</f>
        <v>#REF!</v>
      </c>
      <c r="AB77" s="51" t="e">
        <f>IF(#REF!="",0,IF(LEFT(#REF!,1)="-",ABS(#REF!),(IF(#REF!&gt;9,#REF!+2,11))))</f>
        <v>#REF!</v>
      </c>
      <c r="AC77" s="52" t="e">
        <f>IF(#REF!="",0,IF(LEFT(#REF!,1)="-",(IF(ABS(#REF!)&gt;9,(ABS(#REF!)+2),11)),#REF!))</f>
        <v>#REF!</v>
      </c>
      <c r="AD77" s="51" t="e">
        <f>IF(#REF!="",0,IF(LEFT(#REF!,1)="-",ABS(#REF!),(IF(#REF!&gt;9,#REF!+2,11))))</f>
        <v>#REF!</v>
      </c>
      <c r="AE77" s="52" t="e">
        <f>IF(#REF!="",0,IF(LEFT(#REF!,1)="-",(IF(ABS(#REF!)&gt;9,(ABS(#REF!)+2),11)),#REF!))</f>
        <v>#REF!</v>
      </c>
      <c r="AF77" s="51" t="e">
        <f>IF(#REF!="",0,IF(LEFT(#REF!,1)="-",ABS(#REF!),(IF(#REF!&gt;9,#REF!+2,11))))</f>
        <v>#REF!</v>
      </c>
      <c r="AG77" s="52" t="e">
        <f>IF(#REF!="",0,IF(LEFT(#REF!,1)="-",(IF(ABS(#REF!)&gt;9,(ABS(#REF!)+2),11)),#REF!))</f>
        <v>#REF!</v>
      </c>
      <c r="AH77" s="42"/>
    </row>
    <row r="78" spans="24:34">
      <c r="X78" s="51" t="e">
        <f>IF(#REF!="",0,IF(LEFT(#REF!,1)="-",ABS(#REF!),(IF(#REF!&gt;9,#REF!+2,11))))</f>
        <v>#REF!</v>
      </c>
      <c r="Y78" s="52" t="e">
        <f>IF(#REF!="",0,IF(LEFT(#REF!,1)="-",(IF(ABS(#REF!)&gt;9,(ABS(#REF!)+2),11)),#REF!))</f>
        <v>#REF!</v>
      </c>
      <c r="Z78" s="51" t="e">
        <f>IF(#REF!="",0,IF(LEFT(#REF!,1)="-",ABS(#REF!),(IF(#REF!&gt;9,#REF!+2,11))))</f>
        <v>#REF!</v>
      </c>
      <c r="AA78" s="52" t="e">
        <f>IF(#REF!="",0,IF(LEFT(#REF!,1)="-",(IF(ABS(#REF!)&gt;9,(ABS(#REF!)+2),11)),#REF!))</f>
        <v>#REF!</v>
      </c>
      <c r="AB78" s="51" t="e">
        <f>IF(#REF!="",0,IF(LEFT(#REF!,1)="-",ABS(#REF!),(IF(#REF!&gt;9,#REF!+2,11))))</f>
        <v>#REF!</v>
      </c>
      <c r="AC78" s="52" t="e">
        <f>IF(#REF!="",0,IF(LEFT(#REF!,1)="-",(IF(ABS(#REF!)&gt;9,(ABS(#REF!)+2),11)),#REF!))</f>
        <v>#REF!</v>
      </c>
      <c r="AD78" s="51" t="e">
        <f>IF(#REF!="",0,IF(LEFT(#REF!,1)="-",ABS(#REF!),(IF(#REF!&gt;9,#REF!+2,11))))</f>
        <v>#REF!</v>
      </c>
      <c r="AE78" s="52" t="e">
        <f>IF(#REF!="",0,IF(LEFT(#REF!,1)="-",(IF(ABS(#REF!)&gt;9,(ABS(#REF!)+2),11)),#REF!))</f>
        <v>#REF!</v>
      </c>
      <c r="AF78" s="51" t="e">
        <f>IF(#REF!="",0,IF(LEFT(#REF!,1)="-",ABS(#REF!),(IF(#REF!&gt;9,#REF!+2,11))))</f>
        <v>#REF!</v>
      </c>
      <c r="AG78" s="52" t="e">
        <f>IF(#REF!="",0,IF(LEFT(#REF!,1)="-",(IF(ABS(#REF!)&gt;9,(ABS(#REF!)+2),11)),#REF!))</f>
        <v>#REF!</v>
      </c>
      <c r="AH78" s="42"/>
    </row>
    <row r="79" spans="24:34">
      <c r="X79" s="51" t="e">
        <f>IF(#REF!="",0,IF(LEFT(#REF!,1)="-",ABS(#REF!),(IF(#REF!&gt;9,#REF!+2,11))))</f>
        <v>#REF!</v>
      </c>
      <c r="Y79" s="52" t="e">
        <f>IF(#REF!="",0,IF(LEFT(#REF!,1)="-",(IF(ABS(#REF!)&gt;9,(ABS(#REF!)+2),11)),#REF!))</f>
        <v>#REF!</v>
      </c>
      <c r="Z79" s="51" t="e">
        <f>IF(#REF!="",0,IF(LEFT(#REF!,1)="-",ABS(#REF!),(IF(#REF!&gt;9,#REF!+2,11))))</f>
        <v>#REF!</v>
      </c>
      <c r="AA79" s="52" t="e">
        <f>IF(#REF!="",0,IF(LEFT(#REF!,1)="-",(IF(ABS(#REF!)&gt;9,(ABS(#REF!)+2),11)),#REF!))</f>
        <v>#REF!</v>
      </c>
      <c r="AB79" s="51" t="e">
        <f>IF(#REF!="",0,IF(LEFT(#REF!,1)="-",ABS(#REF!),(IF(#REF!&gt;9,#REF!+2,11))))</f>
        <v>#REF!</v>
      </c>
      <c r="AC79" s="52" t="e">
        <f>IF(#REF!="",0,IF(LEFT(#REF!,1)="-",(IF(ABS(#REF!)&gt;9,(ABS(#REF!)+2),11)),#REF!))</f>
        <v>#REF!</v>
      </c>
      <c r="AD79" s="51" t="e">
        <f>IF(#REF!="",0,IF(LEFT(#REF!,1)="-",ABS(#REF!),(IF(#REF!&gt;9,#REF!+2,11))))</f>
        <v>#REF!</v>
      </c>
      <c r="AE79" s="52" t="e">
        <f>IF(#REF!="",0,IF(LEFT(#REF!,1)="-",(IF(ABS(#REF!)&gt;9,(ABS(#REF!)+2),11)),#REF!))</f>
        <v>#REF!</v>
      </c>
      <c r="AF79" s="51" t="e">
        <f>IF(#REF!="",0,IF(LEFT(#REF!,1)="-",ABS(#REF!),(IF(#REF!&gt;9,#REF!+2,11))))</f>
        <v>#REF!</v>
      </c>
      <c r="AG79" s="52" t="e">
        <f>IF(#REF!="",0,IF(LEFT(#REF!,1)="-",(IF(ABS(#REF!)&gt;9,(ABS(#REF!)+2),11)),#REF!))</f>
        <v>#REF!</v>
      </c>
      <c r="AH79" s="42"/>
    </row>
    <row r="80" spans="24:34">
      <c r="X80" s="51" t="e">
        <f>IF(#REF!="",0,IF(LEFT(#REF!,1)="-",ABS(#REF!),(IF(#REF!&gt;9,#REF!+2,11))))</f>
        <v>#REF!</v>
      </c>
      <c r="Y80" s="52" t="e">
        <f>IF(#REF!="",0,IF(LEFT(#REF!,1)="-",(IF(ABS(#REF!)&gt;9,(ABS(#REF!)+2),11)),#REF!))</f>
        <v>#REF!</v>
      </c>
      <c r="Z80" s="51" t="e">
        <f>IF(#REF!="",0,IF(LEFT(#REF!,1)="-",ABS(#REF!),(IF(#REF!&gt;9,#REF!+2,11))))</f>
        <v>#REF!</v>
      </c>
      <c r="AA80" s="52" t="e">
        <f>IF(#REF!="",0,IF(LEFT(#REF!,1)="-",(IF(ABS(#REF!)&gt;9,(ABS(#REF!)+2),11)),#REF!))</f>
        <v>#REF!</v>
      </c>
      <c r="AB80" s="51" t="e">
        <f>IF(#REF!="",0,IF(LEFT(#REF!,1)="-",ABS(#REF!),(IF(#REF!&gt;9,#REF!+2,11))))</f>
        <v>#REF!</v>
      </c>
      <c r="AC80" s="52" t="e">
        <f>IF(#REF!="",0,IF(LEFT(#REF!,1)="-",(IF(ABS(#REF!)&gt;9,(ABS(#REF!)+2),11)),#REF!))</f>
        <v>#REF!</v>
      </c>
      <c r="AD80" s="51" t="e">
        <f>IF(#REF!="",0,IF(LEFT(#REF!,1)="-",ABS(#REF!),(IF(#REF!&gt;9,#REF!+2,11))))</f>
        <v>#REF!</v>
      </c>
      <c r="AE80" s="52" t="e">
        <f>IF(#REF!="",0,IF(LEFT(#REF!,1)="-",(IF(ABS(#REF!)&gt;9,(ABS(#REF!)+2),11)),#REF!))</f>
        <v>#REF!</v>
      </c>
      <c r="AF80" s="51" t="e">
        <f>IF(#REF!="",0,IF(LEFT(#REF!,1)="-",ABS(#REF!),(IF(#REF!&gt;9,#REF!+2,11))))</f>
        <v>#REF!</v>
      </c>
      <c r="AG80" s="52" t="e">
        <f>IF(#REF!="",0,IF(LEFT(#REF!,1)="-",(IF(ABS(#REF!)&gt;9,(ABS(#REF!)+2),11)),#REF!))</f>
        <v>#REF!</v>
      </c>
      <c r="AH80" s="42"/>
    </row>
    <row r="81" spans="24:34"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</row>
    <row r="100" spans="24:34">
      <c r="X100" s="18" t="s">
        <v>74</v>
      </c>
      <c r="Y100" s="18"/>
      <c r="Z100" s="18"/>
      <c r="AA100" s="18"/>
      <c r="AB100" s="18"/>
      <c r="AC100" s="18"/>
      <c r="AH100" s="42"/>
    </row>
    <row r="101" spans="24:34">
      <c r="X101" s="51" t="e">
        <f>IF(#REF!="",0,IF(LEFT(#REF!,1)="-",ABS(#REF!),(IF(#REF!&gt;9,#REF!+2,11))))</f>
        <v>#REF!</v>
      </c>
      <c r="Y101" s="52" t="e">
        <f>IF(#REF!="",0,IF(LEFT(#REF!,1)="-",(IF(ABS(#REF!)&gt;9,(ABS(#REF!)+2),11)),#REF!))</f>
        <v>#REF!</v>
      </c>
      <c r="Z101" s="51" t="e">
        <f>IF(#REF!="",0,IF(LEFT(#REF!,1)="-",ABS(#REF!),(IF(#REF!&gt;9,#REF!+2,11))))</f>
        <v>#REF!</v>
      </c>
      <c r="AA101" s="52" t="e">
        <f>IF(#REF!="",0,IF(LEFT(#REF!,1)="-",(IF(ABS(#REF!)&gt;9,(ABS(#REF!)+2),11)),#REF!))</f>
        <v>#REF!</v>
      </c>
      <c r="AB101" s="51" t="e">
        <f>IF(#REF!="",0,IF(LEFT(#REF!,1)="-",ABS(#REF!),(IF(#REF!&gt;9,#REF!+2,11))))</f>
        <v>#REF!</v>
      </c>
      <c r="AC101" s="52" t="e">
        <f>IF(#REF!="",0,IF(LEFT(#REF!,1)="-",(IF(ABS(#REF!)&gt;9,(ABS(#REF!)+2),11)),#REF!))</f>
        <v>#REF!</v>
      </c>
      <c r="AD101" s="51" t="e">
        <f>IF(#REF!="",0,IF(LEFT(#REF!,1)="-",ABS(#REF!),(IF(#REF!&gt;9,#REF!+2,11))))</f>
        <v>#REF!</v>
      </c>
      <c r="AE101" s="52" t="e">
        <f>IF(#REF!="",0,IF(LEFT(#REF!,1)="-",(IF(ABS(#REF!)&gt;9,(ABS(#REF!)+2),11)),#REF!))</f>
        <v>#REF!</v>
      </c>
      <c r="AF101" s="51" t="e">
        <f>IF(#REF!="",0,IF(LEFT(#REF!,1)="-",ABS(#REF!),(IF(#REF!&gt;9,#REF!+2,11))))</f>
        <v>#REF!</v>
      </c>
      <c r="AG101" s="52" t="e">
        <f>IF(#REF!="",0,IF(LEFT(#REF!,1)="-",(IF(ABS(#REF!)&gt;9,(ABS(#REF!)+2),11)),#REF!))</f>
        <v>#REF!</v>
      </c>
      <c r="AH101" s="42"/>
    </row>
    <row r="102" spans="24:34">
      <c r="X102" s="51" t="e">
        <f>IF(#REF!="",0,IF(LEFT(#REF!,1)="-",ABS(#REF!),(IF(#REF!&gt;9,#REF!+2,11))))</f>
        <v>#REF!</v>
      </c>
      <c r="Y102" s="52" t="e">
        <f>IF(#REF!="",0,IF(LEFT(#REF!,1)="-",(IF(ABS(#REF!)&gt;9,(ABS(#REF!)+2),11)),#REF!))</f>
        <v>#REF!</v>
      </c>
      <c r="Z102" s="51" t="e">
        <f>IF(#REF!="",0,IF(LEFT(#REF!,1)="-",ABS(#REF!),(IF(#REF!&gt;9,#REF!+2,11))))</f>
        <v>#REF!</v>
      </c>
      <c r="AA102" s="52" t="e">
        <f>IF(#REF!="",0,IF(LEFT(#REF!,1)="-",(IF(ABS(#REF!)&gt;9,(ABS(#REF!)+2),11)),#REF!))</f>
        <v>#REF!</v>
      </c>
      <c r="AB102" s="51" t="e">
        <f>IF(#REF!="",0,IF(LEFT(#REF!,1)="-",ABS(#REF!),(IF(#REF!&gt;9,#REF!+2,11))))</f>
        <v>#REF!</v>
      </c>
      <c r="AC102" s="52" t="e">
        <f>IF(#REF!="",0,IF(LEFT(#REF!,1)="-",(IF(ABS(#REF!)&gt;9,(ABS(#REF!)+2),11)),#REF!))</f>
        <v>#REF!</v>
      </c>
      <c r="AD102" s="51" t="e">
        <f>IF(#REF!="",0,IF(LEFT(#REF!,1)="-",ABS(#REF!),(IF(#REF!&gt;9,#REF!+2,11))))</f>
        <v>#REF!</v>
      </c>
      <c r="AE102" s="52" t="e">
        <f>IF(#REF!="",0,IF(LEFT(#REF!,1)="-",(IF(ABS(#REF!)&gt;9,(ABS(#REF!)+2),11)),#REF!))</f>
        <v>#REF!</v>
      </c>
      <c r="AF102" s="51" t="e">
        <f>IF(#REF!="",0,IF(LEFT(#REF!,1)="-",ABS(#REF!),(IF(#REF!&gt;9,#REF!+2,11))))</f>
        <v>#REF!</v>
      </c>
      <c r="AG102" s="52" t="e">
        <f>IF(#REF!="",0,IF(LEFT(#REF!,1)="-",(IF(ABS(#REF!)&gt;9,(ABS(#REF!)+2),11)),#REF!))</f>
        <v>#REF!</v>
      </c>
      <c r="AH102" s="42"/>
    </row>
    <row r="103" spans="24:34">
      <c r="X103" s="51" t="e">
        <f>IF(#REF!="",0,IF(LEFT(#REF!,1)="-",ABS(#REF!),(IF(#REF!&gt;9,#REF!+2,11))))</f>
        <v>#REF!</v>
      </c>
      <c r="Y103" s="52" t="e">
        <f>IF(#REF!="",0,IF(LEFT(#REF!,1)="-",(IF(ABS(#REF!)&gt;9,(ABS(#REF!)+2),11)),#REF!))</f>
        <v>#REF!</v>
      </c>
      <c r="Z103" s="51" t="e">
        <f>IF(#REF!="",0,IF(LEFT(#REF!,1)="-",ABS(#REF!),(IF(#REF!&gt;9,#REF!+2,11))))</f>
        <v>#REF!</v>
      </c>
      <c r="AA103" s="52" t="e">
        <f>IF(#REF!="",0,IF(LEFT(#REF!,1)="-",(IF(ABS(#REF!)&gt;9,(ABS(#REF!)+2),11)),#REF!))</f>
        <v>#REF!</v>
      </c>
      <c r="AB103" s="51" t="e">
        <f>IF(#REF!="",0,IF(LEFT(#REF!,1)="-",ABS(#REF!),(IF(#REF!&gt;9,#REF!+2,11))))</f>
        <v>#REF!</v>
      </c>
      <c r="AC103" s="52" t="e">
        <f>IF(#REF!="",0,IF(LEFT(#REF!,1)="-",(IF(ABS(#REF!)&gt;9,(ABS(#REF!)+2),11)),#REF!))</f>
        <v>#REF!</v>
      </c>
      <c r="AD103" s="51" t="e">
        <f>IF(#REF!="",0,IF(LEFT(#REF!,1)="-",ABS(#REF!),(IF(#REF!&gt;9,#REF!+2,11))))</f>
        <v>#REF!</v>
      </c>
      <c r="AE103" s="52" t="e">
        <f>IF(#REF!="",0,IF(LEFT(#REF!,1)="-",(IF(ABS(#REF!)&gt;9,(ABS(#REF!)+2),11)),#REF!))</f>
        <v>#REF!</v>
      </c>
      <c r="AF103" s="51" t="e">
        <f>IF(#REF!="",0,IF(LEFT(#REF!,1)="-",ABS(#REF!),(IF(#REF!&gt;9,#REF!+2,11))))</f>
        <v>#REF!</v>
      </c>
      <c r="AG103" s="52" t="e">
        <f>IF(#REF!="",0,IF(LEFT(#REF!,1)="-",(IF(ABS(#REF!)&gt;9,(ABS(#REF!)+2),11)),#REF!))</f>
        <v>#REF!</v>
      </c>
      <c r="AH103" s="42"/>
    </row>
    <row r="104" spans="24:34">
      <c r="X104" s="51" t="e">
        <f>IF(#REF!="",0,IF(LEFT(#REF!,1)="-",ABS(#REF!),(IF(#REF!&gt;9,#REF!+2,11))))</f>
        <v>#REF!</v>
      </c>
      <c r="Y104" s="52" t="e">
        <f>IF(#REF!="",0,IF(LEFT(#REF!,1)="-",(IF(ABS(#REF!)&gt;9,(ABS(#REF!)+2),11)),#REF!))</f>
        <v>#REF!</v>
      </c>
      <c r="Z104" s="51" t="e">
        <f>IF(#REF!="",0,IF(LEFT(#REF!,1)="-",ABS(#REF!),(IF(#REF!&gt;9,#REF!+2,11))))</f>
        <v>#REF!</v>
      </c>
      <c r="AA104" s="52" t="e">
        <f>IF(#REF!="",0,IF(LEFT(#REF!,1)="-",(IF(ABS(#REF!)&gt;9,(ABS(#REF!)+2),11)),#REF!))</f>
        <v>#REF!</v>
      </c>
      <c r="AB104" s="51" t="e">
        <f>IF(#REF!="",0,IF(LEFT(#REF!,1)="-",ABS(#REF!),(IF(#REF!&gt;9,#REF!+2,11))))</f>
        <v>#REF!</v>
      </c>
      <c r="AC104" s="52" t="e">
        <f>IF(#REF!="",0,IF(LEFT(#REF!,1)="-",(IF(ABS(#REF!)&gt;9,(ABS(#REF!)+2),11)),#REF!))</f>
        <v>#REF!</v>
      </c>
      <c r="AD104" s="51" t="e">
        <f>IF(#REF!="",0,IF(LEFT(#REF!,1)="-",ABS(#REF!),(IF(#REF!&gt;9,#REF!+2,11))))</f>
        <v>#REF!</v>
      </c>
      <c r="AE104" s="52" t="e">
        <f>IF(#REF!="",0,IF(LEFT(#REF!,1)="-",(IF(ABS(#REF!)&gt;9,(ABS(#REF!)+2),11)),#REF!))</f>
        <v>#REF!</v>
      </c>
      <c r="AF104" s="51" t="e">
        <f>IF(#REF!="",0,IF(LEFT(#REF!,1)="-",ABS(#REF!),(IF(#REF!&gt;9,#REF!+2,11))))</f>
        <v>#REF!</v>
      </c>
      <c r="AG104" s="52" t="e">
        <f>IF(#REF!="",0,IF(LEFT(#REF!,1)="-",(IF(ABS(#REF!)&gt;9,(ABS(#REF!)+2),11)),#REF!))</f>
        <v>#REF!</v>
      </c>
      <c r="AH104" s="42"/>
    </row>
    <row r="105" spans="24:34">
      <c r="X105" s="51" t="e">
        <f>IF(#REF!="",0,IF(LEFT(#REF!,1)="-",ABS(#REF!),(IF(#REF!&gt;9,#REF!+2,11))))</f>
        <v>#REF!</v>
      </c>
      <c r="Y105" s="52" t="e">
        <f>IF(#REF!="",0,IF(LEFT(#REF!,1)="-",(IF(ABS(#REF!)&gt;9,(ABS(#REF!)+2),11)),#REF!))</f>
        <v>#REF!</v>
      </c>
      <c r="Z105" s="51" t="e">
        <f>IF(#REF!="",0,IF(LEFT(#REF!,1)="-",ABS(#REF!),(IF(#REF!&gt;9,#REF!+2,11))))</f>
        <v>#REF!</v>
      </c>
      <c r="AA105" s="52" t="e">
        <f>IF(#REF!="",0,IF(LEFT(#REF!,1)="-",(IF(ABS(#REF!)&gt;9,(ABS(#REF!)+2),11)),#REF!))</f>
        <v>#REF!</v>
      </c>
      <c r="AB105" s="51" t="e">
        <f>IF(#REF!="",0,IF(LEFT(#REF!,1)="-",ABS(#REF!),(IF(#REF!&gt;9,#REF!+2,11))))</f>
        <v>#REF!</v>
      </c>
      <c r="AC105" s="52" t="e">
        <f>IF(#REF!="",0,IF(LEFT(#REF!,1)="-",(IF(ABS(#REF!)&gt;9,(ABS(#REF!)+2),11)),#REF!))</f>
        <v>#REF!</v>
      </c>
      <c r="AD105" s="51" t="e">
        <f>IF(#REF!="",0,IF(LEFT(#REF!,1)="-",ABS(#REF!),(IF(#REF!&gt;9,#REF!+2,11))))</f>
        <v>#REF!</v>
      </c>
      <c r="AE105" s="52" t="e">
        <f>IF(#REF!="",0,IF(LEFT(#REF!,1)="-",(IF(ABS(#REF!)&gt;9,(ABS(#REF!)+2),11)),#REF!))</f>
        <v>#REF!</v>
      </c>
      <c r="AF105" s="51" t="e">
        <f>IF(#REF!="",0,IF(LEFT(#REF!,1)="-",ABS(#REF!),(IF(#REF!&gt;9,#REF!+2,11))))</f>
        <v>#REF!</v>
      </c>
      <c r="AG105" s="52" t="e">
        <f>IF(#REF!="",0,IF(LEFT(#REF!,1)="-",(IF(ABS(#REF!)&gt;9,(ABS(#REF!)+2),11)),#REF!))</f>
        <v>#REF!</v>
      </c>
      <c r="AH105" s="42"/>
    </row>
    <row r="106" spans="24:34">
      <c r="X106" s="51" t="e">
        <f>IF(#REF!="",0,IF(LEFT(#REF!,1)="-",ABS(#REF!),(IF(#REF!&gt;9,#REF!+2,11))))</f>
        <v>#REF!</v>
      </c>
      <c r="Y106" s="52" t="e">
        <f>IF(#REF!="",0,IF(LEFT(#REF!,1)="-",(IF(ABS(#REF!)&gt;9,(ABS(#REF!)+2),11)),#REF!))</f>
        <v>#REF!</v>
      </c>
      <c r="Z106" s="51" t="e">
        <f>IF(#REF!="",0,IF(LEFT(#REF!,1)="-",ABS(#REF!),(IF(#REF!&gt;9,#REF!+2,11))))</f>
        <v>#REF!</v>
      </c>
      <c r="AA106" s="52" t="e">
        <f>IF(#REF!="",0,IF(LEFT(#REF!,1)="-",(IF(ABS(#REF!)&gt;9,(ABS(#REF!)+2),11)),#REF!))</f>
        <v>#REF!</v>
      </c>
      <c r="AB106" s="51" t="e">
        <f>IF(#REF!="",0,IF(LEFT(#REF!,1)="-",ABS(#REF!),(IF(#REF!&gt;9,#REF!+2,11))))</f>
        <v>#REF!</v>
      </c>
      <c r="AC106" s="52" t="e">
        <f>IF(#REF!="",0,IF(LEFT(#REF!,1)="-",(IF(ABS(#REF!)&gt;9,(ABS(#REF!)+2),11)),#REF!))</f>
        <v>#REF!</v>
      </c>
      <c r="AD106" s="51" t="e">
        <f>IF(#REF!="",0,IF(LEFT(#REF!,1)="-",ABS(#REF!),(IF(#REF!&gt;9,#REF!+2,11))))</f>
        <v>#REF!</v>
      </c>
      <c r="AE106" s="52" t="e">
        <f>IF(#REF!="",0,IF(LEFT(#REF!,1)="-",(IF(ABS(#REF!)&gt;9,(ABS(#REF!)+2),11)),#REF!))</f>
        <v>#REF!</v>
      </c>
      <c r="AF106" s="51" t="e">
        <f>IF(#REF!="",0,IF(LEFT(#REF!,1)="-",ABS(#REF!),(IF(#REF!&gt;9,#REF!+2,11))))</f>
        <v>#REF!</v>
      </c>
      <c r="AG106" s="52" t="e">
        <f>IF(#REF!="",0,IF(LEFT(#REF!,1)="-",(IF(ABS(#REF!)&gt;9,(ABS(#REF!)+2),11)),#REF!))</f>
        <v>#REF!</v>
      </c>
      <c r="AH106" s="42"/>
    </row>
    <row r="107" spans="24:34">
      <c r="X107" s="51" t="e">
        <f>IF(#REF!="",0,IF(LEFT(#REF!,1)="-",ABS(#REF!),(IF(#REF!&gt;9,#REF!+2,11))))</f>
        <v>#REF!</v>
      </c>
      <c r="Y107" s="52" t="e">
        <f>IF(#REF!="",0,IF(LEFT(#REF!,1)="-",(IF(ABS(#REF!)&gt;9,(ABS(#REF!)+2),11)),#REF!))</f>
        <v>#REF!</v>
      </c>
      <c r="Z107" s="51" t="e">
        <f>IF(#REF!="",0,IF(LEFT(#REF!,1)="-",ABS(#REF!),(IF(#REF!&gt;9,#REF!+2,11))))</f>
        <v>#REF!</v>
      </c>
      <c r="AA107" s="52" t="e">
        <f>IF(#REF!="",0,IF(LEFT(#REF!,1)="-",(IF(ABS(#REF!)&gt;9,(ABS(#REF!)+2),11)),#REF!))</f>
        <v>#REF!</v>
      </c>
      <c r="AB107" s="51" t="e">
        <f>IF(#REF!="",0,IF(LEFT(#REF!,1)="-",ABS(#REF!),(IF(#REF!&gt;9,#REF!+2,11))))</f>
        <v>#REF!</v>
      </c>
      <c r="AC107" s="52" t="e">
        <f>IF(#REF!="",0,IF(LEFT(#REF!,1)="-",(IF(ABS(#REF!)&gt;9,(ABS(#REF!)+2),11)),#REF!))</f>
        <v>#REF!</v>
      </c>
      <c r="AD107" s="51" t="e">
        <f>IF(#REF!="",0,IF(LEFT(#REF!,1)="-",ABS(#REF!),(IF(#REF!&gt;9,#REF!+2,11))))</f>
        <v>#REF!</v>
      </c>
      <c r="AE107" s="52" t="e">
        <f>IF(#REF!="",0,IF(LEFT(#REF!,1)="-",(IF(ABS(#REF!)&gt;9,(ABS(#REF!)+2),11)),#REF!))</f>
        <v>#REF!</v>
      </c>
      <c r="AF107" s="51" t="e">
        <f>IF(#REF!="",0,IF(LEFT(#REF!,1)="-",ABS(#REF!),(IF(#REF!&gt;9,#REF!+2,11))))</f>
        <v>#REF!</v>
      </c>
      <c r="AG107" s="52" t="e">
        <f>IF(#REF!="",0,IF(LEFT(#REF!,1)="-",(IF(ABS(#REF!)&gt;9,(ABS(#REF!)+2),11)),#REF!))</f>
        <v>#REF!</v>
      </c>
      <c r="AH107" s="42"/>
    </row>
    <row r="108" spans="24:34"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</row>
  </sheetData>
  <mergeCells count="18">
    <mergeCell ref="J2:N2"/>
    <mergeCell ref="J3:N3"/>
    <mergeCell ref="C5:E5"/>
    <mergeCell ref="G5:N5"/>
    <mergeCell ref="C6:E6"/>
    <mergeCell ref="G6:N6"/>
    <mergeCell ref="C7:E7"/>
    <mergeCell ref="G7:N7"/>
    <mergeCell ref="C8:E8"/>
    <mergeCell ref="G8:N8"/>
    <mergeCell ref="C10:E10"/>
    <mergeCell ref="G10:N10"/>
    <mergeCell ref="J27:N27"/>
    <mergeCell ref="C13:E13"/>
    <mergeCell ref="G13:N13"/>
    <mergeCell ref="C14:E14"/>
    <mergeCell ref="G14:N14"/>
    <mergeCell ref="K16:L1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Roman,Normaali"&amp;12&amp;Kffffff&amp;A</oddHeader>
    <oddFooter>&amp;C&amp;"Times New Roman,Normaali"&amp;12&amp;KffffffSivu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1"/>
  <sheetViews>
    <sheetView zoomScaleNormal="100" workbookViewId="0">
      <selection activeCell="C32" sqref="C32"/>
    </sheetView>
  </sheetViews>
  <sheetFormatPr defaultColWidth="10.5" defaultRowHeight="14.25"/>
  <cols>
    <col min="1" max="1" width="1" customWidth="1"/>
    <col min="2" max="2" width="5.375" customWidth="1"/>
    <col min="3" max="4" width="18.125" customWidth="1"/>
    <col min="5" max="5" width="1" customWidth="1"/>
    <col min="6" max="6" width="5.125" customWidth="1"/>
    <col min="7" max="7" width="4.5" customWidth="1"/>
    <col min="8" max="10" width="5.375" customWidth="1"/>
    <col min="11" max="11" width="3.375" customWidth="1"/>
    <col min="12" max="14" width="3.5" customWidth="1"/>
    <col min="15" max="15" width="1" customWidth="1"/>
    <col min="16" max="18" width="3" customWidth="1"/>
    <col min="19" max="21" width="3.5" customWidth="1"/>
    <col min="22" max="22" width="2.625" customWidth="1"/>
    <col min="23" max="23" width="26.625" customWidth="1"/>
    <col min="24" max="93" width="8.25" customWidth="1"/>
  </cols>
  <sheetData>
    <row r="1" spans="1:28" ht="7.5" customHeight="1" thickBot="1">
      <c r="A1" s="5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28" ht="15.75">
      <c r="A2" s="4"/>
      <c r="C2" s="8" t="s">
        <v>44</v>
      </c>
      <c r="G2" s="9" t="s">
        <v>45</v>
      </c>
      <c r="H2" s="10"/>
      <c r="I2" s="11"/>
      <c r="J2" s="97"/>
      <c r="K2" s="97"/>
      <c r="L2" s="97"/>
      <c r="M2" s="97"/>
      <c r="N2" s="97"/>
      <c r="O2" s="4"/>
      <c r="U2" s="12"/>
    </row>
    <row r="3" spans="1:28" ht="17.25" customHeight="1" thickBot="1">
      <c r="A3" s="4"/>
      <c r="B3" s="13"/>
      <c r="C3" s="14" t="s">
        <v>46</v>
      </c>
      <c r="G3" s="15" t="s">
        <v>47</v>
      </c>
      <c r="H3" s="16"/>
      <c r="I3" s="17"/>
      <c r="J3" s="98"/>
      <c r="K3" s="98"/>
      <c r="L3" s="98"/>
      <c r="M3" s="98"/>
      <c r="N3" s="98"/>
      <c r="O3" s="4"/>
      <c r="U3" s="18"/>
    </row>
    <row r="4" spans="1:28" ht="12" customHeight="1" thickBot="1">
      <c r="A4" s="4"/>
      <c r="C4" s="19" t="s">
        <v>48</v>
      </c>
      <c r="E4" s="20" t="s">
        <v>49</v>
      </c>
      <c r="F4" s="20"/>
      <c r="O4" s="4"/>
      <c r="Q4" s="21"/>
      <c r="R4" s="21"/>
      <c r="U4" s="18"/>
      <c r="V4" s="18"/>
      <c r="W4" s="18"/>
      <c r="X4" s="18"/>
      <c r="Y4" s="18"/>
      <c r="Z4" s="18"/>
      <c r="AA4" s="18"/>
      <c r="AB4" s="18"/>
    </row>
    <row r="5" spans="1:28">
      <c r="A5" s="4"/>
      <c r="B5" s="22" t="s">
        <v>18</v>
      </c>
      <c r="C5" s="99" t="s">
        <v>16</v>
      </c>
      <c r="D5" s="99"/>
      <c r="E5" s="99"/>
      <c r="F5" s="22" t="s">
        <v>18</v>
      </c>
      <c r="G5" s="100" t="s">
        <v>14</v>
      </c>
      <c r="H5" s="100"/>
      <c r="I5" s="100"/>
      <c r="J5" s="100"/>
      <c r="K5" s="100"/>
      <c r="L5" s="100"/>
      <c r="M5" s="100"/>
      <c r="N5" s="100"/>
      <c r="O5" s="4"/>
      <c r="Q5" s="21"/>
      <c r="R5" s="21"/>
      <c r="U5" s="18"/>
    </row>
    <row r="6" spans="1:28" ht="15">
      <c r="A6" s="4"/>
      <c r="B6" s="23" t="s">
        <v>50</v>
      </c>
      <c r="C6" s="94" t="s">
        <v>94</v>
      </c>
      <c r="D6" s="94"/>
      <c r="E6" s="94"/>
      <c r="F6" s="23" t="s">
        <v>52</v>
      </c>
      <c r="G6" s="95" t="s">
        <v>95</v>
      </c>
      <c r="H6" s="95"/>
      <c r="I6" s="95"/>
      <c r="J6" s="95"/>
      <c r="K6" s="95"/>
      <c r="L6" s="95"/>
      <c r="M6" s="95"/>
      <c r="N6" s="95"/>
      <c r="O6" s="4"/>
      <c r="Q6" s="21"/>
      <c r="R6" s="21"/>
    </row>
    <row r="7" spans="1:28" ht="15">
      <c r="A7" s="4"/>
      <c r="B7" s="23" t="s">
        <v>53</v>
      </c>
      <c r="C7" s="94" t="s">
        <v>96</v>
      </c>
      <c r="D7" s="94"/>
      <c r="E7" s="94"/>
      <c r="F7" s="23" t="s">
        <v>55</v>
      </c>
      <c r="G7" s="95" t="s">
        <v>97</v>
      </c>
      <c r="H7" s="95"/>
      <c r="I7" s="95"/>
      <c r="J7" s="95"/>
      <c r="K7" s="95"/>
      <c r="L7" s="95"/>
      <c r="M7" s="95"/>
      <c r="N7" s="95"/>
      <c r="O7" s="4"/>
      <c r="Q7" s="21"/>
      <c r="R7" s="21"/>
    </row>
    <row r="8" spans="1:28" ht="15.75" thickBot="1">
      <c r="A8" s="4"/>
      <c r="B8" s="24" t="s">
        <v>57</v>
      </c>
      <c r="C8" s="91" t="s">
        <v>98</v>
      </c>
      <c r="D8" s="91"/>
      <c r="E8" s="91"/>
      <c r="F8" s="24" t="s">
        <v>58</v>
      </c>
      <c r="G8" s="92" t="s">
        <v>99</v>
      </c>
      <c r="H8" s="92"/>
      <c r="I8" s="92"/>
      <c r="J8" s="92"/>
      <c r="K8" s="92"/>
      <c r="L8" s="92"/>
      <c r="M8" s="92"/>
      <c r="N8" s="92"/>
      <c r="O8" s="4"/>
      <c r="Q8" s="21"/>
      <c r="R8" s="21"/>
      <c r="U8" s="25"/>
    </row>
    <row r="9" spans="1:28" ht="11.25" customHeight="1" thickBot="1">
      <c r="B9" s="26"/>
      <c r="C9" s="27"/>
      <c r="D9" s="27"/>
      <c r="E9" s="27"/>
      <c r="F9" s="26"/>
      <c r="G9" s="27"/>
      <c r="H9" s="27"/>
      <c r="I9" s="27"/>
      <c r="J9" s="27"/>
      <c r="K9" s="27"/>
      <c r="L9" s="27"/>
      <c r="M9" s="27"/>
      <c r="N9" s="27"/>
      <c r="O9" s="4"/>
      <c r="Q9" s="21"/>
      <c r="R9" s="21"/>
      <c r="U9" s="25"/>
    </row>
    <row r="10" spans="1:28" ht="15.75" thickBot="1">
      <c r="A10" s="4"/>
      <c r="B10" s="28" t="s">
        <v>61</v>
      </c>
      <c r="C10" s="102"/>
      <c r="D10" s="102"/>
      <c r="E10" s="102"/>
      <c r="F10" s="28" t="s">
        <v>62</v>
      </c>
      <c r="G10" s="96"/>
      <c r="H10" s="96"/>
      <c r="I10" s="96"/>
      <c r="J10" s="96"/>
      <c r="K10" s="96"/>
      <c r="L10" s="96"/>
      <c r="M10" s="96"/>
      <c r="N10" s="96"/>
      <c r="O10" s="4"/>
      <c r="Q10" s="21"/>
      <c r="R10" s="21"/>
      <c r="U10" s="25"/>
    </row>
    <row r="11" spans="1:28" ht="12.75" customHeight="1" thickBot="1">
      <c r="B11" s="26"/>
      <c r="C11" s="27"/>
      <c r="D11" s="27"/>
      <c r="E11" s="27"/>
      <c r="F11" s="26"/>
      <c r="G11" s="27"/>
      <c r="H11" s="27"/>
      <c r="I11" s="27"/>
      <c r="J11" s="27"/>
      <c r="K11" s="27"/>
      <c r="L11" s="27"/>
      <c r="M11" s="27"/>
      <c r="N11" s="27"/>
      <c r="O11" s="4"/>
      <c r="Q11" s="21"/>
      <c r="R11" s="21"/>
      <c r="U11" s="25"/>
    </row>
    <row r="12" spans="1:28">
      <c r="B12" s="29" t="s">
        <v>63</v>
      </c>
      <c r="C12" s="30"/>
      <c r="D12" s="30"/>
      <c r="E12" s="31"/>
      <c r="F12" s="32" t="s">
        <v>63</v>
      </c>
      <c r="G12" s="30"/>
      <c r="H12" s="30"/>
      <c r="I12" s="30"/>
      <c r="J12" s="30"/>
      <c r="K12" s="30"/>
      <c r="L12" s="30"/>
      <c r="M12" s="30"/>
      <c r="N12" s="30"/>
      <c r="O12" s="4"/>
    </row>
    <row r="13" spans="1:28" ht="12" customHeight="1">
      <c r="A13" s="4"/>
      <c r="B13" s="33"/>
      <c r="C13" s="89"/>
      <c r="D13" s="89"/>
      <c r="E13" s="89"/>
      <c r="F13" s="33"/>
      <c r="G13" s="90"/>
      <c r="H13" s="90"/>
      <c r="I13" s="90"/>
      <c r="J13" s="90"/>
      <c r="K13" s="90"/>
      <c r="L13" s="90"/>
      <c r="M13" s="90"/>
      <c r="N13" s="90"/>
      <c r="O13" s="4"/>
      <c r="Q13" s="21"/>
      <c r="R13" s="21"/>
      <c r="U13" s="18"/>
    </row>
    <row r="14" spans="1:28" ht="15.75" thickBot="1">
      <c r="A14" s="4"/>
      <c r="B14" s="34"/>
      <c r="C14" s="91"/>
      <c r="D14" s="91"/>
      <c r="E14" s="91"/>
      <c r="F14" s="34"/>
      <c r="G14" s="92"/>
      <c r="H14" s="92"/>
      <c r="I14" s="92"/>
      <c r="J14" s="92"/>
      <c r="K14" s="92"/>
      <c r="L14" s="92"/>
      <c r="M14" s="92"/>
      <c r="N14" s="92"/>
      <c r="O14" s="4"/>
      <c r="Q14" s="21"/>
      <c r="R14" s="21"/>
    </row>
    <row r="15" spans="1:28" ht="14.25" customHeight="1">
      <c r="A15" s="4"/>
      <c r="B15" s="19" t="s">
        <v>64</v>
      </c>
      <c r="F15" s="19" t="s">
        <v>65</v>
      </c>
      <c r="G15" s="36"/>
      <c r="H15" s="36"/>
      <c r="I15" s="36"/>
      <c r="M15" s="37"/>
      <c r="O15" s="4"/>
    </row>
    <row r="16" spans="1:28" ht="15.75" customHeight="1" thickBot="1">
      <c r="A16" s="4"/>
      <c r="B16" s="38" t="s">
        <v>66</v>
      </c>
      <c r="F16" s="39" t="s">
        <v>67</v>
      </c>
      <c r="G16" s="39" t="s">
        <v>68</v>
      </c>
      <c r="H16" s="39" t="s">
        <v>69</v>
      </c>
      <c r="I16" s="39" t="s">
        <v>70</v>
      </c>
      <c r="J16" s="39" t="s">
        <v>71</v>
      </c>
      <c r="K16" s="93" t="s">
        <v>72</v>
      </c>
      <c r="L16" s="93"/>
      <c r="M16" s="40" t="s">
        <v>73</v>
      </c>
      <c r="N16" s="41" t="s">
        <v>62</v>
      </c>
      <c r="O16" s="4"/>
    </row>
    <row r="17" spans="1:24" ht="15" customHeight="1">
      <c r="A17" s="43"/>
      <c r="B17" s="39" t="s">
        <v>75</v>
      </c>
      <c r="C17" s="44" t="str">
        <f>IF(C6&gt;"",C6,"")</f>
        <v>Daniel Söderlund</v>
      </c>
      <c r="D17" s="44" t="str">
        <f>IF(G6&gt;"",G6,"")</f>
        <v>Xisheng Cong</v>
      </c>
      <c r="E17" s="44" t="str">
        <f>IF(E6&gt;"",E6&amp;" - "&amp;I6,"")</f>
        <v/>
      </c>
      <c r="F17" s="45">
        <v>-4</v>
      </c>
      <c r="G17" s="46">
        <v>6</v>
      </c>
      <c r="H17" s="46">
        <v>-12</v>
      </c>
      <c r="I17" s="46">
        <v>-6</v>
      </c>
      <c r="J17" s="47"/>
      <c r="K17" s="48">
        <f t="shared" ref="K17:K23" si="0">IF(ISBLANK(F17),"",COUNTIF(F17:J17,"&gt;=0"))</f>
        <v>1</v>
      </c>
      <c r="L17" s="49">
        <f t="shared" ref="L17:L23" si="1">IF(ISBLANK(F17),"",(IF(LEFT(F17,1)="-",1,0)+IF(LEFT(G17,1)="-",1,0)+IF(LEFT(H17,1)="-",1,0)+IF(LEFT(I17,1)="-",1,0)+IF(LEFT(J17,1)="-",1,0)))</f>
        <v>3</v>
      </c>
      <c r="M17" s="40" t="str">
        <f t="shared" ref="M17:N23" si="2">IF(K17=3,1,"")</f>
        <v/>
      </c>
      <c r="N17" s="50">
        <f t="shared" si="2"/>
        <v>1</v>
      </c>
      <c r="O17" s="4"/>
    </row>
    <row r="18" spans="1:24" ht="15" customHeight="1">
      <c r="A18" s="43"/>
      <c r="B18" s="53" t="s">
        <v>76</v>
      </c>
      <c r="C18" s="8" t="str">
        <f>IF(C7&gt;"",C7,"")</f>
        <v>Teemu Oinas</v>
      </c>
      <c r="D18" s="44" t="str">
        <f>IF(G7&gt;"",G7,"")</f>
        <v>Akeem Adewole</v>
      </c>
      <c r="E18" s="54"/>
      <c r="F18" s="55">
        <v>9</v>
      </c>
      <c r="G18" s="56">
        <v>2</v>
      </c>
      <c r="H18" s="56">
        <v>9</v>
      </c>
      <c r="I18" s="56"/>
      <c r="J18" s="57"/>
      <c r="K18" s="48">
        <f t="shared" si="0"/>
        <v>3</v>
      </c>
      <c r="L18" s="49">
        <f t="shared" si="1"/>
        <v>0</v>
      </c>
      <c r="M18" s="40">
        <f t="shared" si="2"/>
        <v>1</v>
      </c>
      <c r="N18" s="50" t="str">
        <f t="shared" si="2"/>
        <v/>
      </c>
      <c r="O18" s="4"/>
    </row>
    <row r="19" spans="1:24" ht="15" customHeight="1">
      <c r="A19" s="43"/>
      <c r="B19" s="39" t="s">
        <v>77</v>
      </c>
      <c r="C19" s="44" t="str">
        <f>IF(C8&gt;"",C8,"")</f>
        <v>Hans Kenttä</v>
      </c>
      <c r="D19" s="44" t="str">
        <f>IF(G8&gt;"",G8,"")</f>
        <v>Huy Dong Pham</v>
      </c>
      <c r="E19" s="58"/>
      <c r="F19" s="55">
        <v>7</v>
      </c>
      <c r="G19" s="56">
        <v>10</v>
      </c>
      <c r="H19" s="56">
        <v>-7</v>
      </c>
      <c r="I19" s="56">
        <v>10</v>
      </c>
      <c r="J19" s="57"/>
      <c r="K19" s="48">
        <f t="shared" si="0"/>
        <v>3</v>
      </c>
      <c r="L19" s="49">
        <f t="shared" si="1"/>
        <v>1</v>
      </c>
      <c r="M19" s="40">
        <f t="shared" si="2"/>
        <v>1</v>
      </c>
      <c r="N19" s="50" t="str">
        <f t="shared" si="2"/>
        <v/>
      </c>
      <c r="O19" s="4"/>
    </row>
    <row r="20" spans="1:24" ht="15" customHeight="1">
      <c r="A20" s="43"/>
      <c r="B20" s="53" t="s">
        <v>78</v>
      </c>
      <c r="C20" s="44" t="str">
        <f>IF(C6&gt;"",C6,"")</f>
        <v>Daniel Söderlund</v>
      </c>
      <c r="D20" s="44" t="str">
        <f>IF(G7&gt;"",G7,"")</f>
        <v>Akeem Adewole</v>
      </c>
      <c r="E20" s="54"/>
      <c r="F20" s="55">
        <v>8</v>
      </c>
      <c r="G20" s="56">
        <v>9</v>
      </c>
      <c r="H20" s="56">
        <v>5</v>
      </c>
      <c r="I20" s="56"/>
      <c r="J20" s="57"/>
      <c r="K20" s="48">
        <f t="shared" si="0"/>
        <v>3</v>
      </c>
      <c r="L20" s="49">
        <f t="shared" si="1"/>
        <v>0</v>
      </c>
      <c r="M20" s="40">
        <f t="shared" si="2"/>
        <v>1</v>
      </c>
      <c r="N20" s="50" t="str">
        <f t="shared" si="2"/>
        <v/>
      </c>
      <c r="O20" s="4"/>
    </row>
    <row r="21" spans="1:24" ht="15" customHeight="1">
      <c r="A21" s="43"/>
      <c r="B21" s="39" t="s">
        <v>79</v>
      </c>
      <c r="C21" s="44" t="str">
        <f>IF(C8&gt;"",C8,"")</f>
        <v>Hans Kenttä</v>
      </c>
      <c r="D21" s="44" t="str">
        <f>IF(G6&gt;"",G6,"")</f>
        <v>Xisheng Cong</v>
      </c>
      <c r="E21" s="58"/>
      <c r="F21" s="55">
        <v>6</v>
      </c>
      <c r="G21" s="56">
        <v>5</v>
      </c>
      <c r="H21" s="56">
        <v>7</v>
      </c>
      <c r="I21" s="56"/>
      <c r="J21" s="57"/>
      <c r="K21" s="48">
        <f t="shared" si="0"/>
        <v>3</v>
      </c>
      <c r="L21" s="49">
        <f t="shared" si="1"/>
        <v>0</v>
      </c>
      <c r="M21" s="40">
        <f t="shared" si="2"/>
        <v>1</v>
      </c>
      <c r="N21" s="50" t="str">
        <f t="shared" si="2"/>
        <v/>
      </c>
      <c r="O21" s="4"/>
    </row>
    <row r="22" spans="1:24" ht="15" customHeight="1">
      <c r="A22" s="4"/>
      <c r="B22" s="39" t="s">
        <v>80</v>
      </c>
      <c r="C22" s="44" t="str">
        <f>IF(C10="",C7,C10)</f>
        <v>Teemu Oinas</v>
      </c>
      <c r="D22" s="44" t="str">
        <f>IF(G10="",G8,G10)</f>
        <v>Huy Dong Pham</v>
      </c>
      <c r="E22" s="58"/>
      <c r="F22" s="55"/>
      <c r="G22" s="56"/>
      <c r="H22" s="56"/>
      <c r="I22" s="56"/>
      <c r="J22" s="57"/>
      <c r="K22" s="48" t="str">
        <f t="shared" si="0"/>
        <v/>
      </c>
      <c r="L22" s="59" t="str">
        <f t="shared" si="1"/>
        <v/>
      </c>
      <c r="M22" s="60" t="str">
        <f t="shared" si="2"/>
        <v/>
      </c>
      <c r="N22" s="61" t="str">
        <f t="shared" si="2"/>
        <v/>
      </c>
      <c r="O22" s="4"/>
    </row>
    <row r="23" spans="1:24" ht="15" customHeight="1" thickBot="1">
      <c r="A23" s="43"/>
      <c r="B23" s="39" t="s">
        <v>81</v>
      </c>
      <c r="C23" s="62" t="str">
        <f>IF(C14&gt;"",C14&amp;" / "&amp;C13,"")</f>
        <v/>
      </c>
      <c r="D23" s="62" t="str">
        <f>IF(G14&gt;"",G14&amp;" / "&amp;G13,"")</f>
        <v/>
      </c>
      <c r="E23" s="63"/>
      <c r="F23" s="64"/>
      <c r="G23" s="65"/>
      <c r="H23" s="65"/>
      <c r="I23" s="65"/>
      <c r="J23" s="66"/>
      <c r="K23" s="48" t="str">
        <f t="shared" si="0"/>
        <v/>
      </c>
      <c r="L23" s="59" t="str">
        <f t="shared" si="1"/>
        <v/>
      </c>
      <c r="M23" s="60" t="str">
        <f t="shared" si="2"/>
        <v/>
      </c>
      <c r="N23" s="61" t="str">
        <f t="shared" si="2"/>
        <v/>
      </c>
      <c r="O23" s="4"/>
    </row>
    <row r="24" spans="1:24" ht="15.75" customHeight="1" thickBot="1">
      <c r="A24" s="4"/>
      <c r="I24" s="67" t="s">
        <v>82</v>
      </c>
      <c r="J24" s="68"/>
      <c r="K24" s="69">
        <f>IF(ISBLANK(C6),"",SUM(K17:K22))</f>
        <v>13</v>
      </c>
      <c r="L24" s="59">
        <f>IF(ISBLANK(G6),"",SUM(L17:L22))</f>
        <v>4</v>
      </c>
      <c r="M24" s="70">
        <v>0</v>
      </c>
      <c r="N24" s="71">
        <v>4</v>
      </c>
      <c r="O24" s="4"/>
    </row>
    <row r="25" spans="1:24" ht="12" customHeight="1">
      <c r="A25" s="4"/>
      <c r="B25" s="8" t="s">
        <v>83</v>
      </c>
      <c r="O25" s="4"/>
    </row>
    <row r="26" spans="1:24" ht="15">
      <c r="A26" s="4"/>
      <c r="B26" s="18" t="s">
        <v>84</v>
      </c>
      <c r="C26" s="18"/>
      <c r="D26" s="18" t="s">
        <v>85</v>
      </c>
      <c r="E26" s="18"/>
      <c r="F26" s="18"/>
      <c r="G26" s="18" t="s">
        <v>86</v>
      </c>
      <c r="H26" s="18"/>
      <c r="I26" s="18"/>
      <c r="J26" s="8" t="s">
        <v>87</v>
      </c>
      <c r="O26" s="4"/>
      <c r="X26" s="72"/>
    </row>
    <row r="27" spans="1:24" ht="15" thickBot="1">
      <c r="A27" s="73"/>
      <c r="B27" s="74"/>
      <c r="C27" s="74"/>
      <c r="D27" s="74"/>
      <c r="E27" s="74"/>
      <c r="F27" s="74"/>
      <c r="G27" s="74"/>
      <c r="H27" s="74"/>
      <c r="I27" s="74"/>
      <c r="J27" s="103" t="s">
        <v>14</v>
      </c>
      <c r="K27" s="103"/>
      <c r="L27" s="103"/>
      <c r="M27" s="103"/>
      <c r="N27" s="103"/>
      <c r="O27" s="4"/>
    </row>
    <row r="28" spans="1:24" ht="9.75" customHeight="1">
      <c r="A28" s="75"/>
      <c r="B28" s="76"/>
      <c r="C28" s="76"/>
      <c r="D28" s="76"/>
      <c r="E28" s="76"/>
      <c r="F28" s="76"/>
      <c r="G28" s="76"/>
      <c r="H28" s="76"/>
      <c r="I28" s="76"/>
      <c r="J28" s="77"/>
      <c r="K28" s="77"/>
      <c r="L28" s="77"/>
      <c r="M28" s="77"/>
      <c r="N28" s="77"/>
      <c r="O28" s="4"/>
    </row>
    <row r="29" spans="1:24">
      <c r="B29" s="12"/>
    </row>
    <row r="30" spans="1:24">
      <c r="C30" t="s">
        <v>109</v>
      </c>
    </row>
    <row r="31" spans="1:24" ht="12.75" customHeight="1">
      <c r="C31" t="s">
        <v>110</v>
      </c>
    </row>
  </sheetData>
  <mergeCells count="18">
    <mergeCell ref="J2:N2"/>
    <mergeCell ref="J3:N3"/>
    <mergeCell ref="C5:E5"/>
    <mergeCell ref="G5:N5"/>
    <mergeCell ref="C6:E6"/>
    <mergeCell ref="G6:N6"/>
    <mergeCell ref="C7:E7"/>
    <mergeCell ref="G7:N7"/>
    <mergeCell ref="C8:E8"/>
    <mergeCell ref="G8:N8"/>
    <mergeCell ref="C10:E10"/>
    <mergeCell ref="G10:N10"/>
    <mergeCell ref="J27:N27"/>
    <mergeCell ref="C13:E13"/>
    <mergeCell ref="G13:N13"/>
    <mergeCell ref="C14:E14"/>
    <mergeCell ref="G14:N14"/>
    <mergeCell ref="K16:L1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Roman,Normaali"&amp;12&amp;Kffffff&amp;A</oddHeader>
    <oddFooter>&amp;C&amp;"Times New Roman,Normaali"&amp;12&amp;KffffffSivu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08"/>
  <sheetViews>
    <sheetView zoomScaleNormal="100" workbookViewId="0">
      <selection activeCell="X1" sqref="X1:AG1048576"/>
    </sheetView>
  </sheetViews>
  <sheetFormatPr defaultColWidth="10.5" defaultRowHeight="14.25"/>
  <cols>
    <col min="1" max="1" width="1" customWidth="1"/>
    <col min="2" max="2" width="5.375" customWidth="1"/>
    <col min="3" max="4" width="18.125" customWidth="1"/>
    <col min="5" max="5" width="1" customWidth="1"/>
    <col min="6" max="6" width="5.125" customWidth="1"/>
    <col min="7" max="7" width="4.5" customWidth="1"/>
    <col min="8" max="10" width="5.375" customWidth="1"/>
    <col min="11" max="11" width="3.375" customWidth="1"/>
    <col min="12" max="14" width="3.5" customWidth="1"/>
    <col min="15" max="15" width="1" customWidth="1"/>
    <col min="16" max="18" width="3" customWidth="1"/>
    <col min="19" max="21" width="3.5" customWidth="1"/>
    <col min="22" max="22" width="2.625" customWidth="1"/>
    <col min="23" max="23" width="26.625" customWidth="1"/>
    <col min="24" max="94" width="8.25" customWidth="1"/>
  </cols>
  <sheetData>
    <row r="1" spans="1:29" ht="7.5" customHeight="1" thickBot="1">
      <c r="A1" s="5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29" ht="15.75">
      <c r="A2" s="4"/>
      <c r="C2" s="8" t="s">
        <v>44</v>
      </c>
      <c r="G2" s="9" t="s">
        <v>45</v>
      </c>
      <c r="H2" s="10"/>
      <c r="I2" s="11"/>
      <c r="J2" s="97"/>
      <c r="K2" s="97"/>
      <c r="L2" s="97"/>
      <c r="M2" s="97"/>
      <c r="N2" s="97"/>
      <c r="O2" s="4"/>
      <c r="U2" s="12"/>
    </row>
    <row r="3" spans="1:29" ht="17.25" customHeight="1" thickBot="1">
      <c r="A3" s="4"/>
      <c r="B3" s="13"/>
      <c r="C3" s="14" t="s">
        <v>46</v>
      </c>
      <c r="G3" s="15" t="s">
        <v>47</v>
      </c>
      <c r="H3" s="16"/>
      <c r="I3" s="17"/>
      <c r="J3" s="98"/>
      <c r="K3" s="98"/>
      <c r="L3" s="98"/>
      <c r="M3" s="98"/>
      <c r="N3" s="98"/>
      <c r="O3" s="4"/>
      <c r="U3" s="18"/>
    </row>
    <row r="4" spans="1:29" ht="12" customHeight="1" thickBot="1">
      <c r="A4" s="4"/>
      <c r="C4" s="19" t="s">
        <v>48</v>
      </c>
      <c r="E4" s="20" t="s">
        <v>49</v>
      </c>
      <c r="F4" s="20"/>
      <c r="O4" s="4"/>
      <c r="Q4" s="21"/>
      <c r="R4" s="21"/>
      <c r="U4" s="18"/>
      <c r="V4" s="18"/>
      <c r="W4" s="18"/>
      <c r="X4" s="18"/>
      <c r="Y4" s="18"/>
      <c r="Z4" s="18"/>
      <c r="AA4" s="18"/>
      <c r="AB4" s="18"/>
      <c r="AC4" s="18"/>
    </row>
    <row r="5" spans="1:29">
      <c r="A5" s="4"/>
      <c r="B5" s="22" t="s">
        <v>18</v>
      </c>
      <c r="C5" s="99" t="s">
        <v>12</v>
      </c>
      <c r="D5" s="99"/>
      <c r="E5" s="99"/>
      <c r="F5" s="22" t="s">
        <v>18</v>
      </c>
      <c r="G5" s="100" t="s">
        <v>16</v>
      </c>
      <c r="H5" s="100"/>
      <c r="I5" s="100"/>
      <c r="J5" s="100"/>
      <c r="K5" s="100"/>
      <c r="L5" s="100"/>
      <c r="M5" s="100"/>
      <c r="N5" s="100"/>
      <c r="O5" s="4"/>
      <c r="Q5" s="21"/>
      <c r="R5" s="21"/>
      <c r="U5" s="18"/>
    </row>
    <row r="6" spans="1:29" ht="15">
      <c r="A6" s="4"/>
      <c r="B6" s="23" t="s">
        <v>50</v>
      </c>
      <c r="C6" s="94" t="s">
        <v>91</v>
      </c>
      <c r="D6" s="94"/>
      <c r="E6" s="94"/>
      <c r="F6" s="23" t="s">
        <v>52</v>
      </c>
      <c r="G6" s="95" t="s">
        <v>96</v>
      </c>
      <c r="H6" s="95"/>
      <c r="I6" s="95"/>
      <c r="J6" s="95"/>
      <c r="K6" s="95"/>
      <c r="L6" s="95"/>
      <c r="M6" s="95"/>
      <c r="N6" s="95"/>
      <c r="O6" s="4"/>
      <c r="Q6" s="21"/>
      <c r="R6" s="21"/>
    </row>
    <row r="7" spans="1:29" ht="15">
      <c r="A7" s="4"/>
      <c r="B7" s="23" t="s">
        <v>53</v>
      </c>
      <c r="C7" s="94" t="s">
        <v>93</v>
      </c>
      <c r="D7" s="94"/>
      <c r="E7" s="94"/>
      <c r="F7" s="23" t="s">
        <v>55</v>
      </c>
      <c r="G7" s="95"/>
      <c r="H7" s="95"/>
      <c r="I7" s="95"/>
      <c r="J7" s="95"/>
      <c r="K7" s="95"/>
      <c r="L7" s="95"/>
      <c r="M7" s="95"/>
      <c r="N7" s="95"/>
      <c r="O7" s="4"/>
      <c r="Q7" s="21"/>
      <c r="R7" s="21"/>
    </row>
    <row r="8" spans="1:29" ht="15.75" thickBot="1">
      <c r="A8" s="4"/>
      <c r="B8" s="24" t="s">
        <v>57</v>
      </c>
      <c r="C8" s="91" t="s">
        <v>89</v>
      </c>
      <c r="D8" s="91"/>
      <c r="E8" s="91"/>
      <c r="F8" s="24" t="s">
        <v>58</v>
      </c>
      <c r="G8" s="92"/>
      <c r="H8" s="92"/>
      <c r="I8" s="92"/>
      <c r="J8" s="92"/>
      <c r="K8" s="92"/>
      <c r="L8" s="92"/>
      <c r="M8" s="92"/>
      <c r="N8" s="92"/>
      <c r="O8" s="4"/>
      <c r="Q8" s="21"/>
      <c r="R8" s="21"/>
      <c r="U8" s="25"/>
    </row>
    <row r="9" spans="1:29" ht="11.25" customHeight="1" thickBot="1">
      <c r="B9" s="26"/>
      <c r="C9" s="27"/>
      <c r="D9" s="27"/>
      <c r="E9" s="27"/>
      <c r="F9" s="26"/>
      <c r="G9" s="27"/>
      <c r="H9" s="27"/>
      <c r="I9" s="27"/>
      <c r="J9" s="27"/>
      <c r="K9" s="27"/>
      <c r="L9" s="27"/>
      <c r="M9" s="27"/>
      <c r="N9" s="27"/>
      <c r="O9" s="4"/>
      <c r="Q9" s="21"/>
      <c r="R9" s="21"/>
      <c r="U9" s="25"/>
    </row>
    <row r="10" spans="1:29" ht="15.75" thickBot="1">
      <c r="A10" s="4"/>
      <c r="B10" s="28" t="s">
        <v>61</v>
      </c>
      <c r="C10" s="102"/>
      <c r="D10" s="102"/>
      <c r="E10" s="102"/>
      <c r="F10" s="28" t="s">
        <v>62</v>
      </c>
      <c r="G10" s="96"/>
      <c r="H10" s="96"/>
      <c r="I10" s="96"/>
      <c r="J10" s="96"/>
      <c r="K10" s="96"/>
      <c r="L10" s="96"/>
      <c r="M10" s="96"/>
      <c r="N10" s="96"/>
      <c r="O10" s="4"/>
      <c r="Q10" s="21"/>
      <c r="R10" s="21"/>
      <c r="U10" s="25"/>
    </row>
    <row r="11" spans="1:29" ht="12.75" customHeight="1" thickBot="1">
      <c r="B11" s="26"/>
      <c r="C11" s="27"/>
      <c r="D11" s="27"/>
      <c r="E11" s="27"/>
      <c r="F11" s="26"/>
      <c r="G11" s="27"/>
      <c r="H11" s="27"/>
      <c r="I11" s="27"/>
      <c r="J11" s="27"/>
      <c r="K11" s="27"/>
      <c r="L11" s="27"/>
      <c r="M11" s="27"/>
      <c r="N11" s="27"/>
      <c r="O11" s="4"/>
      <c r="Q11" s="21"/>
      <c r="R11" s="21"/>
      <c r="U11" s="25"/>
    </row>
    <row r="12" spans="1:29">
      <c r="B12" s="29" t="s">
        <v>63</v>
      </c>
      <c r="C12" s="30"/>
      <c r="D12" s="30"/>
      <c r="E12" s="31"/>
      <c r="F12" s="32" t="s">
        <v>63</v>
      </c>
      <c r="G12" s="30"/>
      <c r="H12" s="30"/>
      <c r="I12" s="30"/>
      <c r="J12" s="30"/>
      <c r="K12" s="30"/>
      <c r="L12" s="30"/>
      <c r="M12" s="30"/>
      <c r="N12" s="30"/>
      <c r="O12" s="4"/>
    </row>
    <row r="13" spans="1:29" ht="12" customHeight="1">
      <c r="A13" s="4"/>
      <c r="B13" s="33"/>
      <c r="C13" s="89"/>
      <c r="D13" s="89"/>
      <c r="E13" s="89"/>
      <c r="F13" s="33"/>
      <c r="G13" s="90"/>
      <c r="H13" s="90"/>
      <c r="I13" s="90"/>
      <c r="J13" s="90"/>
      <c r="K13" s="90"/>
      <c r="L13" s="90"/>
      <c r="M13" s="90"/>
      <c r="N13" s="90"/>
      <c r="O13" s="4"/>
      <c r="Q13" s="21"/>
      <c r="R13" s="21"/>
      <c r="U13" s="18"/>
    </row>
    <row r="14" spans="1:29" ht="15.75" thickBot="1">
      <c r="A14" s="4"/>
      <c r="B14" s="34"/>
      <c r="C14" s="91"/>
      <c r="D14" s="91"/>
      <c r="E14" s="91"/>
      <c r="F14" s="34"/>
      <c r="G14" s="92"/>
      <c r="H14" s="92"/>
      <c r="I14" s="92"/>
      <c r="J14" s="92"/>
      <c r="K14" s="92"/>
      <c r="L14" s="92"/>
      <c r="M14" s="92"/>
      <c r="N14" s="92"/>
      <c r="O14" s="4"/>
      <c r="Q14" s="21"/>
      <c r="R14" s="21"/>
    </row>
    <row r="15" spans="1:29" ht="14.25" customHeight="1">
      <c r="A15" s="4"/>
      <c r="B15" s="19" t="s">
        <v>64</v>
      </c>
      <c r="F15" s="19" t="s">
        <v>65</v>
      </c>
      <c r="G15" s="36"/>
      <c r="H15" s="36"/>
      <c r="I15" s="36"/>
      <c r="M15" s="37"/>
      <c r="O15" s="4"/>
    </row>
    <row r="16" spans="1:29" ht="15.75" customHeight="1" thickBot="1">
      <c r="A16" s="4"/>
      <c r="B16" s="38" t="s">
        <v>66</v>
      </c>
      <c r="F16" s="39" t="s">
        <v>67</v>
      </c>
      <c r="G16" s="39" t="s">
        <v>68</v>
      </c>
      <c r="H16" s="39" t="s">
        <v>69</v>
      </c>
      <c r="I16" s="39" t="s">
        <v>70</v>
      </c>
      <c r="J16" s="39" t="s">
        <v>71</v>
      </c>
      <c r="K16" s="93" t="s">
        <v>72</v>
      </c>
      <c r="L16" s="93"/>
      <c r="M16" s="40" t="s">
        <v>73</v>
      </c>
      <c r="N16" s="41" t="s">
        <v>62</v>
      </c>
      <c r="O16" s="4"/>
      <c r="X16" s="42"/>
    </row>
    <row r="17" spans="1:25" ht="15" customHeight="1">
      <c r="A17" s="43"/>
      <c r="B17" s="39" t="s">
        <v>75</v>
      </c>
      <c r="C17" s="44" t="str">
        <f>IF(C6&gt;"",C6,"")</f>
        <v>Maria Girlea</v>
      </c>
      <c r="D17" s="44" t="str">
        <f>IF(G6&gt;"",G6,"")</f>
        <v>Teemu Oinas</v>
      </c>
      <c r="E17" s="44" t="str">
        <f>IF(E6&gt;"",E6&amp;" - "&amp;I6,"")</f>
        <v/>
      </c>
      <c r="F17" s="45"/>
      <c r="G17" s="46"/>
      <c r="H17" s="46"/>
      <c r="I17" s="46"/>
      <c r="J17" s="47"/>
      <c r="K17" s="48" t="str">
        <f t="shared" ref="K17:K23" si="0">IF(ISBLANK(F17),"",COUNTIF(F17:J17,"&gt;=0"))</f>
        <v/>
      </c>
      <c r="L17" s="49" t="str">
        <f t="shared" ref="L17:L23" si="1">IF(ISBLANK(F17),"",(IF(LEFT(F17,1)="-",1,0)+IF(LEFT(G17,1)="-",1,0)+IF(LEFT(H17,1)="-",1,0)+IF(LEFT(I17,1)="-",1,0)+IF(LEFT(J17,1)="-",1,0)))</f>
        <v/>
      </c>
      <c r="M17" s="40" t="str">
        <f t="shared" ref="M17:N23" si="2">IF(K17=3,1,"")</f>
        <v/>
      </c>
      <c r="N17" s="50" t="str">
        <f t="shared" si="2"/>
        <v/>
      </c>
      <c r="O17" s="4"/>
      <c r="X17" s="42"/>
    </row>
    <row r="18" spans="1:25" ht="15" customHeight="1">
      <c r="A18" s="43"/>
      <c r="B18" s="53" t="s">
        <v>76</v>
      </c>
      <c r="C18" s="8" t="str">
        <f>IF(C7&gt;"",C7,"")</f>
        <v>Tomi Lehtonen</v>
      </c>
      <c r="D18" s="44" t="str">
        <f>IF(G7&gt;"",G7,"")</f>
        <v/>
      </c>
      <c r="E18" s="54"/>
      <c r="F18" s="55"/>
      <c r="G18" s="56"/>
      <c r="H18" s="56"/>
      <c r="I18" s="56"/>
      <c r="J18" s="57"/>
      <c r="K18" s="48" t="str">
        <f t="shared" si="0"/>
        <v/>
      </c>
      <c r="L18" s="49" t="str">
        <f t="shared" si="1"/>
        <v/>
      </c>
      <c r="M18" s="40" t="str">
        <f t="shared" si="2"/>
        <v/>
      </c>
      <c r="N18" s="50" t="str">
        <f t="shared" si="2"/>
        <v/>
      </c>
      <c r="O18" s="4"/>
      <c r="X18" s="42"/>
    </row>
    <row r="19" spans="1:25" ht="15" customHeight="1">
      <c r="A19" s="43"/>
      <c r="B19" s="39" t="s">
        <v>77</v>
      </c>
      <c r="C19" s="44" t="str">
        <f>IF(C8&gt;"",C8,"")</f>
        <v>Markus Perkkiö</v>
      </c>
      <c r="D19" s="44" t="str">
        <f>IF(G8&gt;"",G8,"")</f>
        <v/>
      </c>
      <c r="E19" s="58"/>
      <c r="F19" s="55"/>
      <c r="G19" s="56"/>
      <c r="H19" s="56"/>
      <c r="I19" s="56"/>
      <c r="J19" s="57"/>
      <c r="K19" s="48" t="str">
        <f t="shared" si="0"/>
        <v/>
      </c>
      <c r="L19" s="49" t="str">
        <f t="shared" si="1"/>
        <v/>
      </c>
      <c r="M19" s="40" t="str">
        <f t="shared" si="2"/>
        <v/>
      </c>
      <c r="N19" s="50" t="str">
        <f t="shared" si="2"/>
        <v/>
      </c>
      <c r="O19" s="4"/>
      <c r="X19" s="42"/>
    </row>
    <row r="20" spans="1:25" ht="15" customHeight="1">
      <c r="A20" s="43"/>
      <c r="B20" s="53" t="s">
        <v>78</v>
      </c>
      <c r="C20" s="44" t="str">
        <f>IF(C6&gt;"",C6,"")</f>
        <v>Maria Girlea</v>
      </c>
      <c r="D20" s="44" t="str">
        <f>IF(G7&gt;"",G7,"")</f>
        <v/>
      </c>
      <c r="E20" s="54"/>
      <c r="F20" s="55"/>
      <c r="G20" s="56"/>
      <c r="H20" s="56"/>
      <c r="I20" s="56"/>
      <c r="J20" s="57"/>
      <c r="K20" s="48" t="str">
        <f t="shared" si="0"/>
        <v/>
      </c>
      <c r="L20" s="49" t="str">
        <f t="shared" si="1"/>
        <v/>
      </c>
      <c r="M20" s="40" t="str">
        <f t="shared" si="2"/>
        <v/>
      </c>
      <c r="N20" s="50" t="str">
        <f t="shared" si="2"/>
        <v/>
      </c>
      <c r="O20" s="4"/>
      <c r="X20" s="42"/>
    </row>
    <row r="21" spans="1:25" ht="15" customHeight="1">
      <c r="A21" s="43"/>
      <c r="B21" s="39" t="s">
        <v>79</v>
      </c>
      <c r="C21" s="44" t="str">
        <f>IF(C8&gt;"",C8,"")</f>
        <v>Markus Perkkiö</v>
      </c>
      <c r="D21" s="44" t="str">
        <f>IF(G6&gt;"",G6,"")</f>
        <v>Teemu Oinas</v>
      </c>
      <c r="E21" s="58"/>
      <c r="F21" s="55"/>
      <c r="G21" s="56"/>
      <c r="H21" s="56"/>
      <c r="I21" s="56"/>
      <c r="J21" s="57"/>
      <c r="K21" s="48" t="str">
        <f t="shared" si="0"/>
        <v/>
      </c>
      <c r="L21" s="49" t="str">
        <f t="shared" si="1"/>
        <v/>
      </c>
      <c r="M21" s="40" t="str">
        <f t="shared" si="2"/>
        <v/>
      </c>
      <c r="N21" s="50" t="str">
        <f t="shared" si="2"/>
        <v/>
      </c>
      <c r="O21" s="4"/>
      <c r="X21" s="42"/>
    </row>
    <row r="22" spans="1:25" ht="15" customHeight="1">
      <c r="A22" s="4"/>
      <c r="B22" s="39" t="s">
        <v>80</v>
      </c>
      <c r="C22" s="44" t="str">
        <f>IF(C10="",C7,C10)</f>
        <v>Tomi Lehtonen</v>
      </c>
      <c r="D22" s="44">
        <f>IF(G10="",G8,G10)</f>
        <v>0</v>
      </c>
      <c r="E22" s="58"/>
      <c r="F22" s="55"/>
      <c r="G22" s="56"/>
      <c r="H22" s="56"/>
      <c r="I22" s="56"/>
      <c r="J22" s="57"/>
      <c r="K22" s="48" t="str">
        <f t="shared" si="0"/>
        <v/>
      </c>
      <c r="L22" s="59" t="str">
        <f t="shared" si="1"/>
        <v/>
      </c>
      <c r="M22" s="60" t="str">
        <f t="shared" si="2"/>
        <v/>
      </c>
      <c r="N22" s="61" t="str">
        <f t="shared" si="2"/>
        <v/>
      </c>
      <c r="O22" s="4"/>
      <c r="X22" s="42"/>
    </row>
    <row r="23" spans="1:25" ht="15" customHeight="1" thickBot="1">
      <c r="A23" s="43"/>
      <c r="B23" s="39" t="s">
        <v>81</v>
      </c>
      <c r="C23" s="62" t="str">
        <f>IF(C14&gt;"",C14&amp;" / "&amp;C13,"")</f>
        <v/>
      </c>
      <c r="D23" s="62" t="str">
        <f>IF(G14&gt;"",G14&amp;" / "&amp;G13,"")</f>
        <v/>
      </c>
      <c r="E23" s="63"/>
      <c r="F23" s="64"/>
      <c r="G23" s="65"/>
      <c r="H23" s="65"/>
      <c r="I23" s="65"/>
      <c r="J23" s="66"/>
      <c r="K23" s="48" t="str">
        <f t="shared" si="0"/>
        <v/>
      </c>
      <c r="L23" s="59" t="str">
        <f t="shared" si="1"/>
        <v/>
      </c>
      <c r="M23" s="60" t="str">
        <f t="shared" si="2"/>
        <v/>
      </c>
      <c r="N23" s="61" t="str">
        <f t="shared" si="2"/>
        <v/>
      </c>
      <c r="O23" s="4"/>
      <c r="X23" s="42"/>
    </row>
    <row r="24" spans="1:25" ht="15.75" customHeight="1" thickBot="1">
      <c r="A24" s="4"/>
      <c r="I24" s="67" t="s">
        <v>82</v>
      </c>
      <c r="J24" s="68"/>
      <c r="K24" s="69">
        <f>IF(ISBLANK(C6),"",SUM(K17:K22))</f>
        <v>0</v>
      </c>
      <c r="L24" s="59">
        <f>IF(ISBLANK(G6),"",SUM(L17:L22))</f>
        <v>0</v>
      </c>
      <c r="M24" s="70" t="str">
        <f>IF(ISBLANK(F17),"",SUM(M17:M23))</f>
        <v/>
      </c>
      <c r="N24" s="71" t="str">
        <f>IF(ISBLANK(F17),"",SUM(N17:N23))</f>
        <v/>
      </c>
      <c r="O24" s="4"/>
      <c r="X24" s="42"/>
    </row>
    <row r="25" spans="1:25" ht="12" customHeight="1">
      <c r="A25" s="4"/>
      <c r="B25" s="8" t="s">
        <v>83</v>
      </c>
      <c r="O25" s="4"/>
    </row>
    <row r="26" spans="1:25" ht="15">
      <c r="A26" s="4"/>
      <c r="B26" s="18" t="s">
        <v>84</v>
      </c>
      <c r="C26" s="18"/>
      <c r="D26" s="18" t="s">
        <v>85</v>
      </c>
      <c r="E26" s="18"/>
      <c r="F26" s="18"/>
      <c r="G26" s="18" t="s">
        <v>86</v>
      </c>
      <c r="H26" s="18"/>
      <c r="I26" s="18"/>
      <c r="J26" s="8" t="s">
        <v>87</v>
      </c>
      <c r="O26" s="4"/>
      <c r="Y26" s="72"/>
    </row>
    <row r="27" spans="1:25" ht="15.75" thickBot="1">
      <c r="A27" s="73"/>
      <c r="B27" s="74"/>
      <c r="C27" s="74"/>
      <c r="D27" s="74"/>
      <c r="E27" s="74"/>
      <c r="F27" s="74"/>
      <c r="G27" s="74"/>
      <c r="H27" s="74"/>
      <c r="I27" s="74"/>
      <c r="J27" s="88" t="str">
        <f>IF(M24&gt;=5,C5,IF(N24&gt;=5,G5,""))</f>
        <v>PT Jyväskylä</v>
      </c>
      <c r="K27" s="88"/>
      <c r="L27" s="88"/>
      <c r="M27" s="88"/>
      <c r="N27" s="88"/>
      <c r="O27" s="4"/>
    </row>
    <row r="28" spans="1:25" ht="9.75" customHeight="1">
      <c r="A28" s="75"/>
      <c r="B28" s="76"/>
      <c r="C28" s="76"/>
      <c r="D28" s="76"/>
      <c r="E28" s="76"/>
      <c r="F28" s="76"/>
      <c r="G28" s="76"/>
      <c r="H28" s="76"/>
      <c r="I28" s="76"/>
      <c r="J28" s="77"/>
      <c r="K28" s="77"/>
      <c r="L28" s="77"/>
      <c r="M28" s="77"/>
      <c r="N28" s="77"/>
      <c r="O28" s="4"/>
    </row>
    <row r="29" spans="1:25">
      <c r="B29" s="12"/>
    </row>
    <row r="31" spans="1:25" ht="12.75" customHeight="1"/>
    <row r="46" spans="24:24">
      <c r="X46" s="42"/>
    </row>
    <row r="47" spans="24:24">
      <c r="X47" s="42"/>
    </row>
    <row r="48" spans="24:24">
      <c r="X48" s="42"/>
    </row>
    <row r="49" spans="24:24">
      <c r="X49" s="42"/>
    </row>
    <row r="50" spans="24:24">
      <c r="X50" s="42"/>
    </row>
    <row r="51" spans="24:24">
      <c r="X51" s="42"/>
    </row>
    <row r="52" spans="24:24">
      <c r="X52" s="42"/>
    </row>
    <row r="53" spans="24:24">
      <c r="X53" s="42"/>
    </row>
    <row r="54" spans="24:24">
      <c r="X54" s="42"/>
    </row>
    <row r="73" spans="24:24">
      <c r="X73" s="42"/>
    </row>
    <row r="74" spans="24:24">
      <c r="X74" s="42"/>
    </row>
    <row r="75" spans="24:24">
      <c r="X75" s="42"/>
    </row>
    <row r="76" spans="24:24">
      <c r="X76" s="42"/>
    </row>
    <row r="77" spans="24:24">
      <c r="X77" s="42"/>
    </row>
    <row r="78" spans="24:24">
      <c r="X78" s="42"/>
    </row>
    <row r="79" spans="24:24">
      <c r="X79" s="42"/>
    </row>
    <row r="80" spans="24:24">
      <c r="X80" s="42"/>
    </row>
    <row r="81" spans="24:24">
      <c r="X81" s="42"/>
    </row>
    <row r="100" spans="24:24">
      <c r="X100" s="42"/>
    </row>
    <row r="101" spans="24:24">
      <c r="X101" s="42"/>
    </row>
    <row r="102" spans="24:24">
      <c r="X102" s="42"/>
    </row>
    <row r="103" spans="24:24">
      <c r="X103" s="42"/>
    </row>
    <row r="104" spans="24:24">
      <c r="X104" s="42"/>
    </row>
    <row r="105" spans="24:24">
      <c r="X105" s="42"/>
    </row>
    <row r="106" spans="24:24">
      <c r="X106" s="42"/>
    </row>
    <row r="107" spans="24:24">
      <c r="X107" s="42"/>
    </row>
    <row r="108" spans="24:24">
      <c r="X108" s="42"/>
    </row>
  </sheetData>
  <mergeCells count="18">
    <mergeCell ref="J2:N2"/>
    <mergeCell ref="J3:N3"/>
    <mergeCell ref="C5:E5"/>
    <mergeCell ref="G5:N5"/>
    <mergeCell ref="C6:E6"/>
    <mergeCell ref="G6:N6"/>
    <mergeCell ref="C7:E7"/>
    <mergeCell ref="G7:N7"/>
    <mergeCell ref="C8:E8"/>
    <mergeCell ref="G8:N8"/>
    <mergeCell ref="C10:E10"/>
    <mergeCell ref="G10:N10"/>
    <mergeCell ref="J27:N27"/>
    <mergeCell ref="C13:E13"/>
    <mergeCell ref="G13:N13"/>
    <mergeCell ref="C14:E14"/>
    <mergeCell ref="G14:N14"/>
    <mergeCell ref="K16:L1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Roman,Normaali"&amp;12&amp;Kffffff&amp;A</oddHeader>
    <oddFooter>&amp;C&amp;"Times New Roman,Normaali"&amp;12&amp;KffffffSivu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08"/>
  <sheetViews>
    <sheetView zoomScaleNormal="100" workbookViewId="0">
      <selection activeCell="G8" sqref="G8:N8"/>
    </sheetView>
  </sheetViews>
  <sheetFormatPr defaultColWidth="10.5" defaultRowHeight="14.25"/>
  <cols>
    <col min="1" max="1" width="1" customWidth="1"/>
    <col min="2" max="2" width="5.375" customWidth="1"/>
    <col min="3" max="4" width="18.125" customWidth="1"/>
    <col min="5" max="5" width="1" customWidth="1"/>
    <col min="6" max="6" width="5.125" customWidth="1"/>
    <col min="7" max="7" width="4.5" customWidth="1"/>
    <col min="8" max="10" width="5.375" customWidth="1"/>
    <col min="11" max="11" width="3.375" customWidth="1"/>
    <col min="12" max="14" width="3.5" customWidth="1"/>
    <col min="15" max="15" width="1" customWidth="1"/>
    <col min="16" max="18" width="3" customWidth="1"/>
    <col min="19" max="21" width="3.5" customWidth="1"/>
    <col min="22" max="22" width="2.625" customWidth="1"/>
    <col min="23" max="23" width="26.625" customWidth="1"/>
    <col min="24" max="94" width="8.25" customWidth="1"/>
  </cols>
  <sheetData>
    <row r="1" spans="1:29" ht="7.5" customHeight="1" thickBot="1">
      <c r="A1" s="5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29" ht="15.75">
      <c r="A2" s="4"/>
      <c r="C2" s="8" t="s">
        <v>44</v>
      </c>
      <c r="G2" s="9" t="s">
        <v>45</v>
      </c>
      <c r="H2" s="10"/>
      <c r="I2" s="11"/>
      <c r="J2" s="97"/>
      <c r="K2" s="97"/>
      <c r="L2" s="97"/>
      <c r="M2" s="97"/>
      <c r="N2" s="97"/>
      <c r="O2" s="4"/>
      <c r="U2" s="12"/>
    </row>
    <row r="3" spans="1:29" ht="17.25" customHeight="1" thickBot="1">
      <c r="A3" s="4"/>
      <c r="B3" s="13"/>
      <c r="C3" s="14" t="s">
        <v>46</v>
      </c>
      <c r="G3" s="15" t="s">
        <v>47</v>
      </c>
      <c r="H3" s="16"/>
      <c r="I3" s="17"/>
      <c r="J3" s="98"/>
      <c r="K3" s="98"/>
      <c r="L3" s="98"/>
      <c r="M3" s="98"/>
      <c r="N3" s="98"/>
      <c r="O3" s="4"/>
      <c r="U3" s="18"/>
    </row>
    <row r="4" spans="1:29" ht="12" customHeight="1" thickBot="1">
      <c r="A4" s="4"/>
      <c r="C4" s="19" t="s">
        <v>48</v>
      </c>
      <c r="E4" s="20" t="s">
        <v>49</v>
      </c>
      <c r="F4" s="20"/>
      <c r="O4" s="4"/>
      <c r="Q4" s="21"/>
      <c r="R4" s="21"/>
      <c r="U4" s="18"/>
      <c r="V4" s="18"/>
      <c r="W4" s="18"/>
      <c r="X4" s="18"/>
      <c r="Y4" s="18"/>
      <c r="Z4" s="18"/>
      <c r="AA4" s="18"/>
      <c r="AB4" s="18"/>
      <c r="AC4" s="18"/>
    </row>
    <row r="5" spans="1:29">
      <c r="A5" s="4"/>
      <c r="B5" s="22" t="s">
        <v>18</v>
      </c>
      <c r="C5" s="99" t="s">
        <v>8</v>
      </c>
      <c r="D5" s="99"/>
      <c r="E5" s="99"/>
      <c r="F5" s="22" t="s">
        <v>18</v>
      </c>
      <c r="G5" s="100" t="s">
        <v>11</v>
      </c>
      <c r="H5" s="100"/>
      <c r="I5" s="100"/>
      <c r="J5" s="100"/>
      <c r="K5" s="100"/>
      <c r="L5" s="100"/>
      <c r="M5" s="100"/>
      <c r="N5" s="100"/>
      <c r="O5" s="4"/>
      <c r="Q5" s="21"/>
      <c r="R5" s="21"/>
      <c r="U5" s="18"/>
    </row>
    <row r="6" spans="1:29" ht="15">
      <c r="A6" s="4"/>
      <c r="B6" s="23" t="s">
        <v>50</v>
      </c>
      <c r="C6" s="94" t="s">
        <v>100</v>
      </c>
      <c r="D6" s="94"/>
      <c r="E6" s="94"/>
      <c r="F6" s="23" t="s">
        <v>52</v>
      </c>
      <c r="G6" s="95" t="s">
        <v>54</v>
      </c>
      <c r="H6" s="95"/>
      <c r="I6" s="95"/>
      <c r="J6" s="95"/>
      <c r="K6" s="95"/>
      <c r="L6" s="95"/>
      <c r="M6" s="95"/>
      <c r="N6" s="95"/>
      <c r="O6" s="4"/>
      <c r="Q6" s="21"/>
      <c r="R6" s="21"/>
    </row>
    <row r="7" spans="1:29" ht="15">
      <c r="A7" s="4"/>
      <c r="B7" s="23" t="s">
        <v>53</v>
      </c>
      <c r="C7" s="94" t="s">
        <v>101</v>
      </c>
      <c r="D7" s="94"/>
      <c r="E7" s="94"/>
      <c r="F7" s="23" t="s">
        <v>55</v>
      </c>
      <c r="G7" s="95" t="s">
        <v>102</v>
      </c>
      <c r="H7" s="95"/>
      <c r="I7" s="95"/>
      <c r="J7" s="95"/>
      <c r="K7" s="95"/>
      <c r="L7" s="95"/>
      <c r="M7" s="95"/>
      <c r="N7" s="95"/>
      <c r="O7" s="4"/>
      <c r="Q7" s="21"/>
      <c r="R7" s="21"/>
    </row>
    <row r="8" spans="1:29" ht="15.75" thickBot="1">
      <c r="A8" s="4"/>
      <c r="B8" s="24" t="s">
        <v>57</v>
      </c>
      <c r="C8" s="91" t="s">
        <v>103</v>
      </c>
      <c r="D8" s="91"/>
      <c r="E8" s="91"/>
      <c r="F8" s="24" t="s">
        <v>58</v>
      </c>
      <c r="G8" s="92" t="s">
        <v>104</v>
      </c>
      <c r="H8" s="92"/>
      <c r="I8" s="92"/>
      <c r="J8" s="92"/>
      <c r="K8" s="92"/>
      <c r="L8" s="92"/>
      <c r="M8" s="92"/>
      <c r="N8" s="92"/>
      <c r="O8" s="4"/>
      <c r="Q8" s="21"/>
      <c r="R8" s="21"/>
      <c r="U8" s="25"/>
    </row>
    <row r="9" spans="1:29" ht="11.25" customHeight="1" thickBot="1">
      <c r="B9" s="26"/>
      <c r="C9" s="27"/>
      <c r="D9" s="27"/>
      <c r="E9" s="27"/>
      <c r="F9" s="26"/>
      <c r="G9" s="27"/>
      <c r="H9" s="27"/>
      <c r="I9" s="27"/>
      <c r="J9" s="27"/>
      <c r="K9" s="27"/>
      <c r="L9" s="27"/>
      <c r="M9" s="27"/>
      <c r="N9" s="27"/>
      <c r="O9" s="4"/>
      <c r="Q9" s="21"/>
      <c r="R9" s="21"/>
      <c r="U9" s="25"/>
    </row>
    <row r="10" spans="1:29" ht="15.75" thickBot="1">
      <c r="A10" s="4"/>
      <c r="B10" s="28" t="s">
        <v>61</v>
      </c>
      <c r="C10" s="102"/>
      <c r="D10" s="102"/>
      <c r="E10" s="102"/>
      <c r="F10" s="28" t="s">
        <v>62</v>
      </c>
      <c r="G10" s="96"/>
      <c r="H10" s="96"/>
      <c r="I10" s="96"/>
      <c r="J10" s="96"/>
      <c r="K10" s="96"/>
      <c r="L10" s="96"/>
      <c r="M10" s="96"/>
      <c r="N10" s="96"/>
      <c r="O10" s="4"/>
      <c r="Q10" s="21"/>
      <c r="R10" s="21"/>
      <c r="U10" s="25"/>
    </row>
    <row r="11" spans="1:29" ht="12.75" customHeight="1" thickBot="1">
      <c r="B11" s="26"/>
      <c r="C11" s="27"/>
      <c r="D11" s="27"/>
      <c r="E11" s="27"/>
      <c r="F11" s="26"/>
      <c r="G11" s="27"/>
      <c r="H11" s="27"/>
      <c r="I11" s="27"/>
      <c r="J11" s="27"/>
      <c r="K11" s="27"/>
      <c r="L11" s="27"/>
      <c r="M11" s="27"/>
      <c r="N11" s="27"/>
      <c r="O11" s="4"/>
      <c r="Q11" s="21"/>
      <c r="R11" s="21"/>
      <c r="U11" s="25"/>
    </row>
    <row r="12" spans="1:29">
      <c r="B12" s="29" t="s">
        <v>63</v>
      </c>
      <c r="C12" s="30"/>
      <c r="D12" s="30"/>
      <c r="E12" s="31"/>
      <c r="F12" s="32" t="s">
        <v>63</v>
      </c>
      <c r="G12" s="30"/>
      <c r="H12" s="30"/>
      <c r="I12" s="30"/>
      <c r="J12" s="30"/>
      <c r="K12" s="30"/>
      <c r="L12" s="30"/>
      <c r="M12" s="30"/>
      <c r="N12" s="30"/>
      <c r="O12" s="4"/>
    </row>
    <row r="13" spans="1:29" ht="12" customHeight="1">
      <c r="A13" s="4"/>
      <c r="B13" s="33"/>
      <c r="C13" s="89"/>
      <c r="D13" s="89"/>
      <c r="E13" s="89"/>
      <c r="F13" s="33"/>
      <c r="G13" s="90"/>
      <c r="H13" s="90"/>
      <c r="I13" s="90"/>
      <c r="J13" s="90"/>
      <c r="K13" s="90"/>
      <c r="L13" s="90"/>
      <c r="M13" s="90"/>
      <c r="N13" s="90"/>
      <c r="O13" s="4"/>
      <c r="Q13" s="21"/>
      <c r="R13" s="21"/>
      <c r="U13" s="18"/>
    </row>
    <row r="14" spans="1:29" ht="15.75" thickBot="1">
      <c r="A14" s="4"/>
      <c r="B14" s="34"/>
      <c r="C14" s="91"/>
      <c r="D14" s="91"/>
      <c r="E14" s="91"/>
      <c r="F14" s="34"/>
      <c r="G14" s="92"/>
      <c r="H14" s="92"/>
      <c r="I14" s="92"/>
      <c r="J14" s="92"/>
      <c r="K14" s="92"/>
      <c r="L14" s="92"/>
      <c r="M14" s="92"/>
      <c r="N14" s="92"/>
      <c r="O14" s="4"/>
      <c r="Q14" s="21"/>
      <c r="R14" s="21"/>
    </row>
    <row r="15" spans="1:29" ht="14.25" customHeight="1">
      <c r="A15" s="4"/>
      <c r="B15" s="19" t="s">
        <v>64</v>
      </c>
      <c r="F15" s="19" t="s">
        <v>65</v>
      </c>
      <c r="G15" s="36"/>
      <c r="H15" s="36"/>
      <c r="I15" s="36"/>
      <c r="M15" s="37"/>
      <c r="O15" s="4"/>
    </row>
    <row r="16" spans="1:29" ht="15.75" customHeight="1" thickBot="1">
      <c r="A16" s="4"/>
      <c r="B16" s="38" t="s">
        <v>66</v>
      </c>
      <c r="F16" s="39" t="s">
        <v>67</v>
      </c>
      <c r="G16" s="39" t="s">
        <v>68</v>
      </c>
      <c r="H16" s="39" t="s">
        <v>69</v>
      </c>
      <c r="I16" s="39" t="s">
        <v>70</v>
      </c>
      <c r="J16" s="39" t="s">
        <v>71</v>
      </c>
      <c r="K16" s="93" t="s">
        <v>72</v>
      </c>
      <c r="L16" s="93"/>
      <c r="M16" s="40" t="s">
        <v>73</v>
      </c>
      <c r="N16" s="41" t="s">
        <v>62</v>
      </c>
      <c r="O16" s="4"/>
      <c r="X16" s="42"/>
    </row>
    <row r="17" spans="1:25" ht="15" customHeight="1">
      <c r="A17" s="43"/>
      <c r="B17" s="39" t="s">
        <v>75</v>
      </c>
      <c r="C17" s="44" t="str">
        <f>IF(C6&gt;"",C6,"")</f>
        <v>Iivari Hartikainen</v>
      </c>
      <c r="D17" s="44" t="str">
        <f>IF(G6&gt;"",G6,"")</f>
        <v>Ibrahim Sen</v>
      </c>
      <c r="E17" s="44" t="str">
        <f>IF(E6&gt;"",E6&amp;" - "&amp;I6,"")</f>
        <v/>
      </c>
      <c r="F17" s="45">
        <v>7</v>
      </c>
      <c r="G17" s="46">
        <v>1</v>
      </c>
      <c r="H17" s="46">
        <v>9</v>
      </c>
      <c r="I17" s="46"/>
      <c r="J17" s="47"/>
      <c r="K17" s="48">
        <f t="shared" ref="K17:K23" si="0">IF(ISBLANK(F17),"",COUNTIF(F17:J17,"&gt;=0"))</f>
        <v>3</v>
      </c>
      <c r="L17" s="49">
        <f t="shared" ref="L17:L23" si="1">IF(ISBLANK(F17),"",(IF(LEFT(F17,1)="-",1,0)+IF(LEFT(G17,1)="-",1,0)+IF(LEFT(H17,1)="-",1,0)+IF(LEFT(I17,1)="-",1,0)+IF(LEFT(J17,1)="-",1,0)))</f>
        <v>0</v>
      </c>
      <c r="M17" s="40">
        <f t="shared" ref="M17:N23" si="2">IF(K17=3,1,"")</f>
        <v>1</v>
      </c>
      <c r="N17" s="50" t="str">
        <f t="shared" si="2"/>
        <v/>
      </c>
      <c r="O17" s="4"/>
      <c r="X17" s="42"/>
    </row>
    <row r="18" spans="1:25" ht="15" customHeight="1">
      <c r="A18" s="43"/>
      <c r="B18" s="53" t="s">
        <v>76</v>
      </c>
      <c r="C18" s="8" t="str">
        <f>IF(C7&gt;"",C7,"")</f>
        <v>Jouni Nousiainen</v>
      </c>
      <c r="D18" s="44" t="str">
        <f>IF(G7&gt;"",G7,"")</f>
        <v xml:space="preserve">Thilo Marschke </v>
      </c>
      <c r="E18" s="54"/>
      <c r="F18" s="55">
        <v>-3</v>
      </c>
      <c r="G18" s="56">
        <v>-7</v>
      </c>
      <c r="H18" s="56">
        <v>-7</v>
      </c>
      <c r="I18" s="56"/>
      <c r="J18" s="57"/>
      <c r="K18" s="48">
        <f t="shared" si="0"/>
        <v>0</v>
      </c>
      <c r="L18" s="49">
        <f t="shared" si="1"/>
        <v>3</v>
      </c>
      <c r="M18" s="40" t="str">
        <f t="shared" si="2"/>
        <v/>
      </c>
      <c r="N18" s="50">
        <f t="shared" si="2"/>
        <v>1</v>
      </c>
      <c r="O18" s="4"/>
      <c r="X18" s="42"/>
    </row>
    <row r="19" spans="1:25" ht="15" customHeight="1">
      <c r="A19" s="43"/>
      <c r="B19" s="39" t="s">
        <v>77</v>
      </c>
      <c r="C19" s="44" t="str">
        <f>IF(C8&gt;"",C8,"")</f>
        <v>Aleksi Hyttinen</v>
      </c>
      <c r="D19" s="44" t="str">
        <f>IF(G8&gt;"",G8,"")</f>
        <v>Mattias Bergkvist</v>
      </c>
      <c r="E19" s="58"/>
      <c r="F19" s="55">
        <v>-4</v>
      </c>
      <c r="G19" s="56">
        <v>6</v>
      </c>
      <c r="H19" s="56">
        <v>2</v>
      </c>
      <c r="I19" s="56">
        <v>1</v>
      </c>
      <c r="J19" s="57"/>
      <c r="K19" s="48">
        <f t="shared" si="0"/>
        <v>3</v>
      </c>
      <c r="L19" s="49">
        <f t="shared" si="1"/>
        <v>1</v>
      </c>
      <c r="M19" s="40">
        <f t="shared" si="2"/>
        <v>1</v>
      </c>
      <c r="N19" s="50" t="str">
        <f t="shared" si="2"/>
        <v/>
      </c>
      <c r="O19" s="4"/>
      <c r="X19" s="42"/>
    </row>
    <row r="20" spans="1:25" ht="15" customHeight="1">
      <c r="A20" s="43"/>
      <c r="B20" s="53" t="s">
        <v>78</v>
      </c>
      <c r="C20" s="44" t="str">
        <f>IF(C6&gt;"",C6,"")</f>
        <v>Iivari Hartikainen</v>
      </c>
      <c r="D20" s="44" t="str">
        <f>IF(G7&gt;"",G7,"")</f>
        <v xml:space="preserve">Thilo Marschke </v>
      </c>
      <c r="E20" s="54"/>
      <c r="F20" s="55">
        <v>-11</v>
      </c>
      <c r="G20" s="56">
        <v>-13</v>
      </c>
      <c r="H20" s="56">
        <v>10</v>
      </c>
      <c r="I20" s="56">
        <v>-8</v>
      </c>
      <c r="J20" s="57"/>
      <c r="K20" s="48">
        <f t="shared" si="0"/>
        <v>1</v>
      </c>
      <c r="L20" s="49">
        <f t="shared" si="1"/>
        <v>3</v>
      </c>
      <c r="M20" s="40" t="str">
        <f t="shared" si="2"/>
        <v/>
      </c>
      <c r="N20" s="50">
        <f t="shared" si="2"/>
        <v>1</v>
      </c>
      <c r="O20" s="4"/>
      <c r="X20" s="42"/>
    </row>
    <row r="21" spans="1:25" ht="15" customHeight="1">
      <c r="A21" s="43"/>
      <c r="B21" s="39" t="s">
        <v>79</v>
      </c>
      <c r="C21" s="44" t="str">
        <f>IF(C8&gt;"",C8,"")</f>
        <v>Aleksi Hyttinen</v>
      </c>
      <c r="D21" s="44" t="str">
        <f>IF(G6&gt;"",G6,"")</f>
        <v>Ibrahim Sen</v>
      </c>
      <c r="E21" s="58"/>
      <c r="F21" s="55">
        <v>6</v>
      </c>
      <c r="G21" s="56">
        <v>4</v>
      </c>
      <c r="H21" s="56">
        <v>6</v>
      </c>
      <c r="I21" s="56"/>
      <c r="J21" s="57"/>
      <c r="K21" s="48">
        <f t="shared" si="0"/>
        <v>3</v>
      </c>
      <c r="L21" s="49">
        <f t="shared" si="1"/>
        <v>0</v>
      </c>
      <c r="M21" s="40">
        <f t="shared" si="2"/>
        <v>1</v>
      </c>
      <c r="N21" s="50" t="str">
        <f t="shared" si="2"/>
        <v/>
      </c>
      <c r="O21" s="4"/>
      <c r="X21" s="42"/>
    </row>
    <row r="22" spans="1:25" ht="15" customHeight="1">
      <c r="A22" s="4"/>
      <c r="B22" s="39" t="s">
        <v>80</v>
      </c>
      <c r="C22" s="44" t="str">
        <f>IF(C10="",C7,C10)</f>
        <v>Jouni Nousiainen</v>
      </c>
      <c r="D22" s="44" t="str">
        <f>IF(G10="",G8,G10)</f>
        <v>Mattias Bergkvist</v>
      </c>
      <c r="E22" s="58"/>
      <c r="F22" s="55">
        <v>12</v>
      </c>
      <c r="G22" s="56">
        <v>4</v>
      </c>
      <c r="H22" s="56">
        <v>8</v>
      </c>
      <c r="I22" s="56"/>
      <c r="J22" s="57"/>
      <c r="K22" s="48">
        <f t="shared" si="0"/>
        <v>3</v>
      </c>
      <c r="L22" s="59">
        <f t="shared" si="1"/>
        <v>0</v>
      </c>
      <c r="M22" s="60">
        <f t="shared" si="2"/>
        <v>1</v>
      </c>
      <c r="N22" s="61" t="str">
        <f t="shared" si="2"/>
        <v/>
      </c>
      <c r="O22" s="4"/>
      <c r="X22" s="42"/>
    </row>
    <row r="23" spans="1:25" ht="15" customHeight="1" thickBot="1">
      <c r="A23" s="43"/>
      <c r="B23" s="39" t="s">
        <v>81</v>
      </c>
      <c r="C23" s="62" t="str">
        <f>IF(C14&gt;"",C14&amp;" / "&amp;C13,"")</f>
        <v/>
      </c>
      <c r="D23" s="62" t="str">
        <f>IF(G14&gt;"",G14&amp;" / "&amp;G13,"")</f>
        <v/>
      </c>
      <c r="E23" s="63"/>
      <c r="F23" s="64"/>
      <c r="G23" s="65"/>
      <c r="H23" s="65"/>
      <c r="I23" s="65"/>
      <c r="J23" s="66"/>
      <c r="K23" s="48" t="str">
        <f t="shared" si="0"/>
        <v/>
      </c>
      <c r="L23" s="59" t="str">
        <f t="shared" si="1"/>
        <v/>
      </c>
      <c r="M23" s="60" t="str">
        <f t="shared" si="2"/>
        <v/>
      </c>
      <c r="N23" s="61" t="str">
        <f t="shared" si="2"/>
        <v/>
      </c>
      <c r="O23" s="4"/>
      <c r="X23" s="42"/>
    </row>
    <row r="24" spans="1:25" ht="15.75" customHeight="1" thickBot="1">
      <c r="A24" s="4"/>
      <c r="I24" s="67" t="s">
        <v>82</v>
      </c>
      <c r="J24" s="68"/>
      <c r="K24" s="69">
        <f>IF(ISBLANK(C6),"",SUM(K17:K22))</f>
        <v>13</v>
      </c>
      <c r="L24" s="59">
        <f>IF(ISBLANK(G6),"",SUM(L17:L22))</f>
        <v>7</v>
      </c>
      <c r="M24" s="70">
        <f>IF(ISBLANK(F17),"",SUM(M17:M23))</f>
        <v>4</v>
      </c>
      <c r="N24" s="71">
        <f>IF(ISBLANK(F17),"",SUM(N17:N23))</f>
        <v>2</v>
      </c>
      <c r="O24" s="4"/>
      <c r="X24" s="42"/>
    </row>
    <row r="25" spans="1:25" ht="12" customHeight="1">
      <c r="A25" s="4"/>
      <c r="B25" s="8" t="s">
        <v>83</v>
      </c>
      <c r="O25" s="4"/>
    </row>
    <row r="26" spans="1:25" ht="15">
      <c r="A26" s="4"/>
      <c r="B26" s="18" t="s">
        <v>84</v>
      </c>
      <c r="C26" s="18"/>
      <c r="D26" s="18" t="s">
        <v>85</v>
      </c>
      <c r="E26" s="18"/>
      <c r="F26" s="18"/>
      <c r="G26" s="18" t="s">
        <v>86</v>
      </c>
      <c r="H26" s="18"/>
      <c r="I26" s="18"/>
      <c r="J26" s="8" t="s">
        <v>87</v>
      </c>
      <c r="O26" s="4"/>
      <c r="Y26" s="72"/>
    </row>
    <row r="27" spans="1:25" ht="15.75" thickBot="1">
      <c r="A27" s="73"/>
      <c r="B27" s="74"/>
      <c r="C27" s="74"/>
      <c r="D27" s="74"/>
      <c r="E27" s="74"/>
      <c r="F27" s="74"/>
      <c r="G27" s="74"/>
      <c r="H27" s="74"/>
      <c r="I27" s="74"/>
      <c r="J27" s="88" t="s">
        <v>8</v>
      </c>
      <c r="K27" s="88"/>
      <c r="L27" s="88"/>
      <c r="M27" s="88"/>
      <c r="N27" s="88"/>
      <c r="O27" s="4"/>
    </row>
    <row r="28" spans="1:25" ht="9.75" customHeight="1">
      <c r="A28" s="75"/>
      <c r="B28" s="76"/>
      <c r="C28" s="76"/>
      <c r="D28" s="76"/>
      <c r="E28" s="76"/>
      <c r="F28" s="76"/>
      <c r="G28" s="76"/>
      <c r="H28" s="76"/>
      <c r="I28" s="76"/>
      <c r="J28" s="77"/>
      <c r="K28" s="77"/>
      <c r="L28" s="77"/>
      <c r="M28" s="77"/>
      <c r="N28" s="77"/>
      <c r="O28" s="4"/>
    </row>
    <row r="29" spans="1:25">
      <c r="B29" s="12"/>
    </row>
    <row r="31" spans="1:25" ht="12.75" customHeight="1"/>
    <row r="46" spans="24:24">
      <c r="X46" s="42"/>
    </row>
    <row r="47" spans="24:24">
      <c r="X47" s="42"/>
    </row>
    <row r="48" spans="24:24">
      <c r="X48" s="42"/>
    </row>
    <row r="49" spans="24:24">
      <c r="X49" s="42"/>
    </row>
    <row r="50" spans="24:24">
      <c r="X50" s="42"/>
    </row>
    <row r="51" spans="24:24">
      <c r="X51" s="42"/>
    </row>
    <row r="52" spans="24:24">
      <c r="X52" s="42"/>
    </row>
    <row r="53" spans="24:24">
      <c r="X53" s="42"/>
    </row>
    <row r="54" spans="24:24">
      <c r="X54" s="42"/>
    </row>
    <row r="73" spans="24:24">
      <c r="X73" s="42"/>
    </row>
    <row r="74" spans="24:24">
      <c r="X74" s="42"/>
    </row>
    <row r="75" spans="24:24">
      <c r="X75" s="42"/>
    </row>
    <row r="76" spans="24:24">
      <c r="X76" s="42"/>
    </row>
    <row r="77" spans="24:24">
      <c r="X77" s="42"/>
    </row>
    <row r="78" spans="24:24">
      <c r="X78" s="42"/>
    </row>
    <row r="79" spans="24:24">
      <c r="X79" s="42"/>
    </row>
    <row r="80" spans="24:24">
      <c r="X80" s="42"/>
    </row>
    <row r="81" spans="24:24">
      <c r="X81" s="42"/>
    </row>
    <row r="100" spans="24:24">
      <c r="X100" s="42"/>
    </row>
    <row r="101" spans="24:24">
      <c r="X101" s="42"/>
    </row>
    <row r="102" spans="24:24">
      <c r="X102" s="42"/>
    </row>
    <row r="103" spans="24:24">
      <c r="X103" s="42"/>
    </row>
    <row r="104" spans="24:24">
      <c r="X104" s="42"/>
    </row>
    <row r="105" spans="24:24">
      <c r="X105" s="42"/>
    </row>
    <row r="106" spans="24:24">
      <c r="X106" s="42"/>
    </row>
    <row r="107" spans="24:24">
      <c r="X107" s="42"/>
    </row>
    <row r="108" spans="24:24">
      <c r="X108" s="42"/>
    </row>
  </sheetData>
  <mergeCells count="18">
    <mergeCell ref="J2:N2"/>
    <mergeCell ref="J3:N3"/>
    <mergeCell ref="C5:E5"/>
    <mergeCell ref="G5:N5"/>
    <mergeCell ref="C6:E6"/>
    <mergeCell ref="G6:N6"/>
    <mergeCell ref="C7:E7"/>
    <mergeCell ref="G7:N7"/>
    <mergeCell ref="C8:E8"/>
    <mergeCell ref="G8:N8"/>
    <mergeCell ref="C10:E10"/>
    <mergeCell ref="G10:N10"/>
    <mergeCell ref="J27:N27"/>
    <mergeCell ref="C13:E13"/>
    <mergeCell ref="G13:N13"/>
    <mergeCell ref="C14:E14"/>
    <mergeCell ref="G14:N14"/>
    <mergeCell ref="K16:L1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Roman,Normaali"&amp;12&amp;Kffffff&amp;A</oddHeader>
    <oddFooter>&amp;C&amp;"Times New Roman,Normaali"&amp;12&amp;KffffffSivu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08"/>
  <sheetViews>
    <sheetView zoomScaleNormal="100" workbookViewId="0">
      <selection activeCell="X1" sqref="X1:AG1048576"/>
    </sheetView>
  </sheetViews>
  <sheetFormatPr defaultColWidth="10.5" defaultRowHeight="14.25"/>
  <cols>
    <col min="1" max="1" width="1" customWidth="1"/>
    <col min="2" max="2" width="5.375" customWidth="1"/>
    <col min="3" max="4" width="18.125" customWidth="1"/>
    <col min="5" max="5" width="1" customWidth="1"/>
    <col min="6" max="6" width="5.125" customWidth="1"/>
    <col min="7" max="7" width="4.5" customWidth="1"/>
    <col min="8" max="10" width="5.375" customWidth="1"/>
    <col min="11" max="11" width="3.375" customWidth="1"/>
    <col min="12" max="14" width="3.5" customWidth="1"/>
    <col min="15" max="15" width="1" customWidth="1"/>
    <col min="16" max="18" width="3" customWidth="1"/>
    <col min="19" max="21" width="3.5" customWidth="1"/>
    <col min="22" max="22" width="2.625" customWidth="1"/>
    <col min="23" max="23" width="26.625" customWidth="1"/>
    <col min="24" max="94" width="8.25" customWidth="1"/>
  </cols>
  <sheetData>
    <row r="1" spans="1:29" ht="7.5" customHeight="1" thickBot="1">
      <c r="A1" s="5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29" ht="15.75">
      <c r="A2" s="4"/>
      <c r="C2" s="8" t="s">
        <v>44</v>
      </c>
      <c r="G2" s="9" t="s">
        <v>45</v>
      </c>
      <c r="H2" s="10"/>
      <c r="I2" s="11"/>
      <c r="J2" s="97"/>
      <c r="K2" s="97"/>
      <c r="L2" s="97"/>
      <c r="M2" s="97"/>
      <c r="N2" s="97"/>
      <c r="O2" s="4"/>
      <c r="U2" s="12"/>
    </row>
    <row r="3" spans="1:29" ht="17.25" customHeight="1" thickBot="1">
      <c r="A3" s="4"/>
      <c r="B3" s="13"/>
      <c r="C3" s="14" t="s">
        <v>46</v>
      </c>
      <c r="G3" s="15" t="s">
        <v>47</v>
      </c>
      <c r="H3" s="16"/>
      <c r="I3" s="17"/>
      <c r="J3" s="98"/>
      <c r="K3" s="98"/>
      <c r="L3" s="98"/>
      <c r="M3" s="98"/>
      <c r="N3" s="98"/>
      <c r="O3" s="4"/>
      <c r="U3" s="18"/>
    </row>
    <row r="4" spans="1:29" ht="12" customHeight="1" thickBot="1">
      <c r="A4" s="4"/>
      <c r="C4" s="19" t="s">
        <v>48</v>
      </c>
      <c r="E4" s="20" t="s">
        <v>49</v>
      </c>
      <c r="F4" s="20"/>
      <c r="O4" s="4"/>
      <c r="Q4" s="21"/>
      <c r="R4" s="21"/>
      <c r="U4" s="18"/>
      <c r="V4" s="18"/>
      <c r="W4" s="18"/>
      <c r="X4" s="18"/>
      <c r="Y4" s="18"/>
      <c r="Z4" s="18"/>
      <c r="AA4" s="18"/>
      <c r="AB4" s="18"/>
      <c r="AC4" s="18"/>
    </row>
    <row r="5" spans="1:29">
      <c r="A5" s="4"/>
      <c r="B5" s="22" t="s">
        <v>18</v>
      </c>
      <c r="C5" s="99" t="s">
        <v>12</v>
      </c>
      <c r="D5" s="99"/>
      <c r="E5" s="99"/>
      <c r="F5" s="22" t="s">
        <v>18</v>
      </c>
      <c r="G5" s="100" t="s">
        <v>14</v>
      </c>
      <c r="H5" s="100"/>
      <c r="I5" s="100"/>
      <c r="J5" s="100"/>
      <c r="K5" s="100"/>
      <c r="L5" s="100"/>
      <c r="M5" s="100"/>
      <c r="N5" s="100"/>
      <c r="O5" s="4"/>
      <c r="Q5" s="21"/>
      <c r="R5" s="21"/>
      <c r="U5" s="18"/>
    </row>
    <row r="6" spans="1:29" ht="15">
      <c r="A6" s="4"/>
      <c r="B6" s="23" t="s">
        <v>50</v>
      </c>
      <c r="C6" s="94" t="s">
        <v>91</v>
      </c>
      <c r="D6" s="94"/>
      <c r="E6" s="94"/>
      <c r="F6" s="23" t="s">
        <v>52</v>
      </c>
      <c r="G6" s="95" t="s">
        <v>105</v>
      </c>
      <c r="H6" s="95"/>
      <c r="I6" s="95"/>
      <c r="J6" s="95"/>
      <c r="K6" s="95"/>
      <c r="L6" s="95"/>
      <c r="M6" s="95"/>
      <c r="N6" s="95"/>
      <c r="O6" s="4"/>
      <c r="Q6" s="21"/>
      <c r="R6" s="21"/>
    </row>
    <row r="7" spans="1:29" ht="15">
      <c r="A7" s="4"/>
      <c r="B7" s="23" t="s">
        <v>53</v>
      </c>
      <c r="C7" s="94" t="s">
        <v>89</v>
      </c>
      <c r="D7" s="94"/>
      <c r="E7" s="94"/>
      <c r="F7" s="23" t="s">
        <v>55</v>
      </c>
      <c r="G7" s="95" t="s">
        <v>97</v>
      </c>
      <c r="H7" s="95"/>
      <c r="I7" s="95"/>
      <c r="J7" s="95"/>
      <c r="K7" s="95"/>
      <c r="L7" s="95"/>
      <c r="M7" s="95"/>
      <c r="N7" s="95"/>
      <c r="O7" s="4"/>
      <c r="Q7" s="21"/>
      <c r="R7" s="21"/>
    </row>
    <row r="8" spans="1:29" ht="15.75" thickBot="1">
      <c r="A8" s="4"/>
      <c r="B8" s="24" t="s">
        <v>57</v>
      </c>
      <c r="C8" s="91" t="s">
        <v>93</v>
      </c>
      <c r="D8" s="91"/>
      <c r="E8" s="91"/>
      <c r="F8" s="24" t="s">
        <v>58</v>
      </c>
      <c r="G8" s="104" t="s">
        <v>95</v>
      </c>
      <c r="H8" s="104"/>
      <c r="I8" s="104"/>
      <c r="J8" s="104"/>
      <c r="K8" s="104"/>
      <c r="L8" s="104"/>
      <c r="M8" s="104"/>
      <c r="N8" s="104"/>
      <c r="O8" s="4"/>
      <c r="Q8" s="21"/>
      <c r="R8" s="21"/>
      <c r="U8" s="25"/>
    </row>
    <row r="9" spans="1:29" ht="11.25" customHeight="1" thickBot="1">
      <c r="B9" s="26"/>
      <c r="C9" s="27"/>
      <c r="D9" s="27"/>
      <c r="E9" s="27"/>
      <c r="F9" s="26"/>
      <c r="G9" s="27"/>
      <c r="H9" s="27"/>
      <c r="I9" s="27"/>
      <c r="J9" s="27"/>
      <c r="K9" s="27"/>
      <c r="L9" s="27"/>
      <c r="M9" s="27"/>
      <c r="N9" s="27"/>
      <c r="O9" s="4"/>
      <c r="Q9" s="21"/>
      <c r="R9" s="21"/>
      <c r="U9" s="25"/>
    </row>
    <row r="10" spans="1:29" ht="15.75" thickBot="1">
      <c r="A10" s="4"/>
      <c r="B10" s="28" t="s">
        <v>61</v>
      </c>
      <c r="C10" s="102"/>
      <c r="D10" s="102"/>
      <c r="E10" s="102"/>
      <c r="F10" s="28" t="s">
        <v>62</v>
      </c>
      <c r="G10" s="96"/>
      <c r="H10" s="96"/>
      <c r="I10" s="96"/>
      <c r="J10" s="96"/>
      <c r="K10" s="96"/>
      <c r="L10" s="96"/>
      <c r="M10" s="96"/>
      <c r="N10" s="96"/>
      <c r="O10" s="4"/>
      <c r="Q10" s="21"/>
      <c r="R10" s="21"/>
      <c r="U10" s="25"/>
    </row>
    <row r="11" spans="1:29" ht="12.75" customHeight="1" thickBot="1">
      <c r="B11" s="26"/>
      <c r="C11" s="27"/>
      <c r="D11" s="27"/>
      <c r="E11" s="27"/>
      <c r="F11" s="26"/>
      <c r="G11" s="27"/>
      <c r="H11" s="27"/>
      <c r="I11" s="27"/>
      <c r="J11" s="27"/>
      <c r="K11" s="27"/>
      <c r="L11" s="27"/>
      <c r="M11" s="27"/>
      <c r="N11" s="27"/>
      <c r="O11" s="4"/>
      <c r="Q11" s="21"/>
      <c r="R11" s="21"/>
      <c r="U11" s="25"/>
    </row>
    <row r="12" spans="1:29">
      <c r="B12" s="29" t="s">
        <v>63</v>
      </c>
      <c r="C12" s="30"/>
      <c r="D12" s="30"/>
      <c r="E12" s="31"/>
      <c r="F12" s="32" t="s">
        <v>63</v>
      </c>
      <c r="G12" s="30"/>
      <c r="H12" s="30"/>
      <c r="I12" s="30"/>
      <c r="J12" s="30"/>
      <c r="K12" s="30"/>
      <c r="L12" s="30"/>
      <c r="M12" s="30"/>
      <c r="N12" s="30"/>
      <c r="O12" s="4"/>
    </row>
    <row r="13" spans="1:29" ht="12" customHeight="1">
      <c r="A13" s="4"/>
      <c r="B13" s="33"/>
      <c r="C13" s="89"/>
      <c r="D13" s="89"/>
      <c r="E13" s="89"/>
      <c r="F13" s="33"/>
      <c r="G13" s="90"/>
      <c r="H13" s="90"/>
      <c r="I13" s="90"/>
      <c r="J13" s="90"/>
      <c r="K13" s="90"/>
      <c r="L13" s="90"/>
      <c r="M13" s="90"/>
      <c r="N13" s="90"/>
      <c r="O13" s="4"/>
      <c r="Q13" s="21"/>
      <c r="R13" s="21"/>
      <c r="U13" s="18"/>
    </row>
    <row r="14" spans="1:29" ht="15.75" thickBot="1">
      <c r="A14" s="4"/>
      <c r="B14" s="34"/>
      <c r="C14" s="91"/>
      <c r="D14" s="91"/>
      <c r="E14" s="91"/>
      <c r="F14" s="34"/>
      <c r="G14" s="92"/>
      <c r="H14" s="92"/>
      <c r="I14" s="92"/>
      <c r="J14" s="92"/>
      <c r="K14" s="92"/>
      <c r="L14" s="92"/>
      <c r="M14" s="92"/>
      <c r="N14" s="92"/>
      <c r="O14" s="4"/>
      <c r="Q14" s="21"/>
      <c r="R14" s="21"/>
    </row>
    <row r="15" spans="1:29" ht="14.25" customHeight="1">
      <c r="A15" s="4"/>
      <c r="B15" s="19" t="s">
        <v>64</v>
      </c>
      <c r="F15" s="19" t="s">
        <v>65</v>
      </c>
      <c r="G15" s="36"/>
      <c r="H15" s="36"/>
      <c r="I15" s="36"/>
      <c r="M15" s="37"/>
      <c r="O15" s="4"/>
    </row>
    <row r="16" spans="1:29" ht="15.75" customHeight="1" thickBot="1">
      <c r="A16" s="4"/>
      <c r="B16" s="38" t="s">
        <v>66</v>
      </c>
      <c r="F16" s="39" t="s">
        <v>67</v>
      </c>
      <c r="G16" s="39" t="s">
        <v>68</v>
      </c>
      <c r="H16" s="39" t="s">
        <v>69</v>
      </c>
      <c r="I16" s="39" t="s">
        <v>70</v>
      </c>
      <c r="J16" s="39" t="s">
        <v>71</v>
      </c>
      <c r="K16" s="93" t="s">
        <v>72</v>
      </c>
      <c r="L16" s="93"/>
      <c r="M16" s="40" t="s">
        <v>73</v>
      </c>
      <c r="N16" s="41" t="s">
        <v>62</v>
      </c>
      <c r="O16" s="4"/>
      <c r="X16" s="42"/>
    </row>
    <row r="17" spans="1:25" ht="15" customHeight="1">
      <c r="A17" s="43"/>
      <c r="B17" s="39" t="s">
        <v>75</v>
      </c>
      <c r="C17" s="44" t="str">
        <f>IF(C6&gt;"",C6,"")</f>
        <v>Maria Girlea</v>
      </c>
      <c r="D17" s="44" t="str">
        <f>IF(G6&gt;"",G6,"")</f>
        <v>Okko Vanhala</v>
      </c>
      <c r="E17" s="44" t="str">
        <f>IF(E6&gt;"",E6&amp;" - "&amp;I6,"")</f>
        <v/>
      </c>
      <c r="F17" s="45">
        <v>5</v>
      </c>
      <c r="G17" s="46">
        <v>-7</v>
      </c>
      <c r="H17" s="46">
        <v>7</v>
      </c>
      <c r="I17" s="46">
        <v>7</v>
      </c>
      <c r="J17" s="47"/>
      <c r="K17" s="48">
        <f t="shared" ref="K17:K23" si="0">IF(ISBLANK(F17),"",COUNTIF(F17:J17,"&gt;=0"))</f>
        <v>3</v>
      </c>
      <c r="L17" s="49">
        <f t="shared" ref="L17:L23" si="1">IF(ISBLANK(F17),"",(IF(LEFT(F17,1)="-",1,0)+IF(LEFT(G17,1)="-",1,0)+IF(LEFT(H17,1)="-",1,0)+IF(LEFT(I17,1)="-",1,0)+IF(LEFT(J17,1)="-",1,0)))</f>
        <v>1</v>
      </c>
      <c r="M17" s="40">
        <f t="shared" ref="M17:N23" si="2">IF(K17=3,1,"")</f>
        <v>1</v>
      </c>
      <c r="N17" s="50" t="str">
        <f t="shared" si="2"/>
        <v/>
      </c>
      <c r="O17" s="4"/>
      <c r="X17" s="42"/>
    </row>
    <row r="18" spans="1:25" ht="15" customHeight="1">
      <c r="A18" s="43"/>
      <c r="B18" s="53" t="s">
        <v>76</v>
      </c>
      <c r="C18" s="8" t="str">
        <f>IF(C7&gt;"",C7,"")</f>
        <v>Markus Perkkiö</v>
      </c>
      <c r="D18" s="44" t="str">
        <f>IF(G7&gt;"",G7,"")</f>
        <v>Akeem Adewole</v>
      </c>
      <c r="E18" s="54"/>
      <c r="F18" s="55">
        <v>5</v>
      </c>
      <c r="G18" s="56">
        <v>7</v>
      </c>
      <c r="H18" s="56">
        <v>13</v>
      </c>
      <c r="I18" s="56"/>
      <c r="J18" s="57"/>
      <c r="K18" s="48">
        <f t="shared" si="0"/>
        <v>3</v>
      </c>
      <c r="L18" s="49">
        <f t="shared" si="1"/>
        <v>0</v>
      </c>
      <c r="M18" s="40">
        <f t="shared" si="2"/>
        <v>1</v>
      </c>
      <c r="N18" s="50" t="str">
        <f t="shared" si="2"/>
        <v/>
      </c>
      <c r="O18" s="4"/>
      <c r="X18" s="42"/>
    </row>
    <row r="19" spans="1:25" ht="15" customHeight="1">
      <c r="A19" s="43"/>
      <c r="B19" s="39" t="s">
        <v>77</v>
      </c>
      <c r="C19" s="44" t="str">
        <f>IF(C8&gt;"",C8,"")</f>
        <v>Tomi Lehtonen</v>
      </c>
      <c r="D19" s="44" t="str">
        <f>IF(G8&gt;"",G8,"")</f>
        <v>Xisheng Cong</v>
      </c>
      <c r="E19" s="58"/>
      <c r="F19" s="55">
        <v>-7</v>
      </c>
      <c r="G19" s="56">
        <v>4</v>
      </c>
      <c r="H19" s="56">
        <v>-5</v>
      </c>
      <c r="I19" s="56">
        <v>5</v>
      </c>
      <c r="J19" s="57">
        <v>5</v>
      </c>
      <c r="K19" s="48">
        <f t="shared" si="0"/>
        <v>3</v>
      </c>
      <c r="L19" s="49">
        <f t="shared" si="1"/>
        <v>2</v>
      </c>
      <c r="M19" s="40">
        <f t="shared" si="2"/>
        <v>1</v>
      </c>
      <c r="N19" s="50" t="str">
        <f t="shared" si="2"/>
        <v/>
      </c>
      <c r="O19" s="4"/>
      <c r="X19" s="42"/>
    </row>
    <row r="20" spans="1:25" ht="15" customHeight="1">
      <c r="A20" s="43"/>
      <c r="B20" s="53" t="s">
        <v>78</v>
      </c>
      <c r="C20" s="44" t="str">
        <f>IF(C6&gt;"",C6,"")</f>
        <v>Maria Girlea</v>
      </c>
      <c r="D20" s="44" t="str">
        <f>IF(G7&gt;"",G7,"")</f>
        <v>Akeem Adewole</v>
      </c>
      <c r="E20" s="54"/>
      <c r="F20" s="55">
        <v>4</v>
      </c>
      <c r="G20" s="56">
        <v>-7</v>
      </c>
      <c r="H20" s="56">
        <v>5</v>
      </c>
      <c r="I20" s="56">
        <v>7</v>
      </c>
      <c r="J20" s="57"/>
      <c r="K20" s="48">
        <f t="shared" si="0"/>
        <v>3</v>
      </c>
      <c r="L20" s="49">
        <f t="shared" si="1"/>
        <v>1</v>
      </c>
      <c r="M20" s="40">
        <f t="shared" si="2"/>
        <v>1</v>
      </c>
      <c r="N20" s="50" t="str">
        <f t="shared" si="2"/>
        <v/>
      </c>
      <c r="O20" s="4"/>
      <c r="X20" s="42"/>
    </row>
    <row r="21" spans="1:25" ht="15" customHeight="1">
      <c r="A21" s="43"/>
      <c r="B21" s="39" t="s">
        <v>79</v>
      </c>
      <c r="C21" s="44" t="str">
        <f>IF(C8&gt;"",C8,"")</f>
        <v>Tomi Lehtonen</v>
      </c>
      <c r="D21" s="44" t="str">
        <f>IF(G6&gt;"",G6,"")</f>
        <v>Okko Vanhala</v>
      </c>
      <c r="E21" s="58"/>
      <c r="F21" s="55"/>
      <c r="G21" s="56"/>
      <c r="H21" s="56"/>
      <c r="I21" s="56"/>
      <c r="J21" s="57"/>
      <c r="K21" s="48" t="str">
        <f t="shared" si="0"/>
        <v/>
      </c>
      <c r="L21" s="49" t="str">
        <f t="shared" si="1"/>
        <v/>
      </c>
      <c r="M21" s="40" t="str">
        <f t="shared" si="2"/>
        <v/>
      </c>
      <c r="N21" s="50" t="str">
        <f t="shared" si="2"/>
        <v/>
      </c>
      <c r="O21" s="4"/>
      <c r="X21" s="42"/>
    </row>
    <row r="22" spans="1:25" ht="15" customHeight="1">
      <c r="A22" s="4"/>
      <c r="B22" s="39" t="s">
        <v>80</v>
      </c>
      <c r="C22" s="44" t="str">
        <f>IF(C10="",C7,C10)</f>
        <v>Markus Perkkiö</v>
      </c>
      <c r="D22" s="44" t="str">
        <f>IF(G10="",G8,G10)</f>
        <v>Xisheng Cong</v>
      </c>
      <c r="E22" s="58"/>
      <c r="F22" s="55"/>
      <c r="G22" s="56"/>
      <c r="H22" s="56"/>
      <c r="I22" s="56"/>
      <c r="J22" s="57"/>
      <c r="K22" s="48" t="str">
        <f t="shared" si="0"/>
        <v/>
      </c>
      <c r="L22" s="59" t="str">
        <f t="shared" si="1"/>
        <v/>
      </c>
      <c r="M22" s="60" t="str">
        <f t="shared" si="2"/>
        <v/>
      </c>
      <c r="N22" s="61" t="str">
        <f t="shared" si="2"/>
        <v/>
      </c>
      <c r="O22" s="4"/>
      <c r="X22" s="42"/>
    </row>
    <row r="23" spans="1:25" ht="15" customHeight="1" thickBot="1">
      <c r="A23" s="43"/>
      <c r="B23" s="39" t="s">
        <v>81</v>
      </c>
      <c r="C23" s="62" t="str">
        <f>IF(C14&gt;"",C14&amp;" / "&amp;C13,"")</f>
        <v/>
      </c>
      <c r="D23" s="62" t="str">
        <f>IF(G14&gt;"",G14&amp;" / "&amp;G13,"")</f>
        <v/>
      </c>
      <c r="E23" s="63"/>
      <c r="F23" s="64"/>
      <c r="G23" s="65"/>
      <c r="H23" s="65"/>
      <c r="I23" s="65"/>
      <c r="J23" s="66"/>
      <c r="K23" s="48" t="str">
        <f t="shared" si="0"/>
        <v/>
      </c>
      <c r="L23" s="59" t="str">
        <f t="shared" si="1"/>
        <v/>
      </c>
      <c r="M23" s="60" t="str">
        <f t="shared" si="2"/>
        <v/>
      </c>
      <c r="N23" s="61" t="str">
        <f t="shared" si="2"/>
        <v/>
      </c>
      <c r="O23" s="4"/>
      <c r="X23" s="42"/>
    </row>
    <row r="24" spans="1:25" ht="15.75" customHeight="1" thickBot="1">
      <c r="A24" s="4"/>
      <c r="I24" s="67" t="s">
        <v>82</v>
      </c>
      <c r="J24" s="68"/>
      <c r="K24" s="69">
        <f>IF(ISBLANK(C6),"",SUM(K17:K22))</f>
        <v>12</v>
      </c>
      <c r="L24" s="59">
        <f>IF(ISBLANK(G6),"",SUM(L17:L22))</f>
        <v>4</v>
      </c>
      <c r="M24" s="70">
        <f>IF(ISBLANK(F17),"",SUM(M17:M23))</f>
        <v>4</v>
      </c>
      <c r="N24" s="71">
        <f>IF(ISBLANK(F17),"",SUM(N17:N23))</f>
        <v>0</v>
      </c>
      <c r="O24" s="4"/>
      <c r="X24" s="42"/>
    </row>
    <row r="25" spans="1:25" ht="12" customHeight="1">
      <c r="A25" s="4"/>
      <c r="B25" s="8" t="s">
        <v>83</v>
      </c>
      <c r="O25" s="4"/>
    </row>
    <row r="26" spans="1:25" ht="15">
      <c r="A26" s="4"/>
      <c r="B26" s="18" t="s">
        <v>84</v>
      </c>
      <c r="C26" s="18"/>
      <c r="D26" s="18" t="s">
        <v>85</v>
      </c>
      <c r="E26" s="18"/>
      <c r="F26" s="18"/>
      <c r="G26" s="18" t="s">
        <v>86</v>
      </c>
      <c r="H26" s="18"/>
      <c r="I26" s="18"/>
      <c r="J26" s="8" t="s">
        <v>87</v>
      </c>
      <c r="O26" s="4"/>
      <c r="Y26" s="72"/>
    </row>
    <row r="27" spans="1:25" ht="15" thickBot="1">
      <c r="A27" s="73"/>
      <c r="B27" s="74"/>
      <c r="C27" s="74"/>
      <c r="D27" s="74"/>
      <c r="E27" s="74"/>
      <c r="F27" s="74"/>
      <c r="G27" s="74"/>
      <c r="H27" s="74"/>
      <c r="I27" s="74"/>
      <c r="J27" s="103" t="s">
        <v>12</v>
      </c>
      <c r="K27" s="103"/>
      <c r="L27" s="103"/>
      <c r="M27" s="103"/>
      <c r="N27" s="103"/>
      <c r="O27" s="4"/>
    </row>
    <row r="28" spans="1:25" ht="9.75" customHeight="1">
      <c r="A28" s="75"/>
      <c r="B28" s="76"/>
      <c r="C28" s="76"/>
      <c r="D28" s="76"/>
      <c r="E28" s="76"/>
      <c r="F28" s="76"/>
      <c r="G28" s="76"/>
      <c r="H28" s="76"/>
      <c r="I28" s="76"/>
      <c r="J28" s="77"/>
      <c r="K28" s="77"/>
      <c r="L28" s="77"/>
      <c r="M28" s="77"/>
      <c r="N28" s="77"/>
      <c r="O28" s="4"/>
    </row>
    <row r="29" spans="1:25">
      <c r="B29" s="12"/>
    </row>
    <row r="31" spans="1:25" ht="12.75" customHeight="1"/>
    <row r="46" spans="24:24">
      <c r="X46" s="42"/>
    </row>
    <row r="47" spans="24:24">
      <c r="X47" s="42"/>
    </row>
    <row r="48" spans="24:24">
      <c r="X48" s="42"/>
    </row>
    <row r="49" spans="24:24">
      <c r="X49" s="42"/>
    </row>
    <row r="50" spans="24:24">
      <c r="X50" s="42"/>
    </row>
    <row r="51" spans="24:24">
      <c r="X51" s="42"/>
    </row>
    <row r="52" spans="24:24">
      <c r="X52" s="42"/>
    </row>
    <row r="53" spans="24:24">
      <c r="X53" s="42"/>
    </row>
    <row r="54" spans="24:24">
      <c r="X54" s="42"/>
    </row>
    <row r="73" spans="24:24">
      <c r="X73" s="42"/>
    </row>
    <row r="74" spans="24:24">
      <c r="X74" s="42"/>
    </row>
    <row r="75" spans="24:24">
      <c r="X75" s="42"/>
    </row>
    <row r="76" spans="24:24">
      <c r="X76" s="42"/>
    </row>
    <row r="77" spans="24:24">
      <c r="X77" s="42"/>
    </row>
    <row r="78" spans="24:24">
      <c r="X78" s="42"/>
    </row>
    <row r="79" spans="24:24">
      <c r="X79" s="42"/>
    </row>
    <row r="80" spans="24:24">
      <c r="X80" s="42"/>
    </row>
    <row r="81" spans="24:24">
      <c r="X81" s="42"/>
    </row>
    <row r="100" spans="24:24">
      <c r="X100" s="42"/>
    </row>
    <row r="101" spans="24:24">
      <c r="X101" s="42"/>
    </row>
    <row r="102" spans="24:24">
      <c r="X102" s="42"/>
    </row>
    <row r="103" spans="24:24">
      <c r="X103" s="42"/>
    </row>
    <row r="104" spans="24:24">
      <c r="X104" s="42"/>
    </row>
    <row r="105" spans="24:24">
      <c r="X105" s="42"/>
    </row>
    <row r="106" spans="24:24">
      <c r="X106" s="42"/>
    </row>
    <row r="107" spans="24:24">
      <c r="X107" s="42"/>
    </row>
    <row r="108" spans="24:24">
      <c r="X108" s="42"/>
    </row>
  </sheetData>
  <mergeCells count="18">
    <mergeCell ref="J2:N2"/>
    <mergeCell ref="J3:N3"/>
    <mergeCell ref="C5:E5"/>
    <mergeCell ref="G5:N5"/>
    <mergeCell ref="C6:E6"/>
    <mergeCell ref="G6:N6"/>
    <mergeCell ref="C7:E7"/>
    <mergeCell ref="G7:N7"/>
    <mergeCell ref="C8:E8"/>
    <mergeCell ref="G8:N8"/>
    <mergeCell ref="C10:E10"/>
    <mergeCell ref="G10:N10"/>
    <mergeCell ref="J27:N27"/>
    <mergeCell ref="C13:E13"/>
    <mergeCell ref="G13:N13"/>
    <mergeCell ref="C14:E14"/>
    <mergeCell ref="G14:N14"/>
    <mergeCell ref="K16:L1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Roman,Normaali"&amp;12&amp;Kffffff&amp;A</oddHeader>
    <oddFooter>&amp;C&amp;"Times New Roman,Normaali"&amp;12&amp;KffffffSivu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08"/>
  <sheetViews>
    <sheetView zoomScaleNormal="100" workbookViewId="0">
      <selection activeCell="C9" sqref="C9"/>
    </sheetView>
  </sheetViews>
  <sheetFormatPr defaultColWidth="10.5" defaultRowHeight="14.25"/>
  <cols>
    <col min="1" max="1" width="1" customWidth="1"/>
    <col min="2" max="2" width="5.375" customWidth="1"/>
    <col min="3" max="4" width="18.125" customWidth="1"/>
    <col min="5" max="5" width="1" customWidth="1"/>
    <col min="6" max="6" width="5.125" customWidth="1"/>
    <col min="7" max="7" width="4.5" customWidth="1"/>
    <col min="8" max="10" width="5.375" customWidth="1"/>
    <col min="11" max="11" width="3.375" customWidth="1"/>
    <col min="12" max="14" width="3.5" customWidth="1"/>
    <col min="15" max="15" width="1" customWidth="1"/>
    <col min="16" max="18" width="3" customWidth="1"/>
    <col min="19" max="21" width="3.5" customWidth="1"/>
    <col min="22" max="22" width="2.625" customWidth="1"/>
    <col min="23" max="23" width="26.625" customWidth="1"/>
    <col min="24" max="94" width="8.25" customWidth="1"/>
  </cols>
  <sheetData>
    <row r="1" spans="1:29" ht="7.5" customHeight="1" thickBot="1">
      <c r="A1" s="5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29" ht="15.75">
      <c r="A2" s="4"/>
      <c r="C2" s="8" t="s">
        <v>44</v>
      </c>
      <c r="G2" s="9" t="s">
        <v>45</v>
      </c>
      <c r="H2" s="10"/>
      <c r="I2" s="11"/>
      <c r="J2" s="97"/>
      <c r="K2" s="97"/>
      <c r="L2" s="97"/>
      <c r="M2" s="97"/>
      <c r="N2" s="97"/>
      <c r="O2" s="4"/>
      <c r="U2" s="12"/>
    </row>
    <row r="3" spans="1:29" ht="17.25" customHeight="1" thickBot="1">
      <c r="A3" s="4"/>
      <c r="B3" s="13"/>
      <c r="C3" s="14" t="s">
        <v>46</v>
      </c>
      <c r="G3" s="15" t="s">
        <v>47</v>
      </c>
      <c r="H3" s="16"/>
      <c r="I3" s="17"/>
      <c r="J3" s="98"/>
      <c r="K3" s="98"/>
      <c r="L3" s="98"/>
      <c r="M3" s="98"/>
      <c r="N3" s="98"/>
      <c r="O3" s="4"/>
      <c r="U3" s="18"/>
    </row>
    <row r="4" spans="1:29" ht="12" customHeight="1" thickBot="1">
      <c r="A4" s="4"/>
      <c r="C4" s="19" t="s">
        <v>48</v>
      </c>
      <c r="E4" s="20" t="s">
        <v>49</v>
      </c>
      <c r="F4" s="20"/>
      <c r="O4" s="4"/>
      <c r="Q4" s="21"/>
      <c r="R4" s="21"/>
      <c r="U4" s="18"/>
      <c r="V4" s="18"/>
      <c r="W4" s="18"/>
      <c r="X4" s="18"/>
      <c r="Y4" s="18"/>
      <c r="Z4" s="18"/>
      <c r="AA4" s="18"/>
      <c r="AB4" s="18"/>
      <c r="AC4" s="18"/>
    </row>
    <row r="5" spans="1:29">
      <c r="A5" s="4"/>
      <c r="B5" s="22" t="s">
        <v>18</v>
      </c>
      <c r="C5" s="99" t="s">
        <v>13</v>
      </c>
      <c r="D5" s="99"/>
      <c r="E5" s="99"/>
      <c r="F5" s="22" t="s">
        <v>18</v>
      </c>
      <c r="G5" s="105" t="s">
        <v>16</v>
      </c>
      <c r="H5" s="105"/>
      <c r="I5" s="105"/>
      <c r="J5" s="105"/>
      <c r="K5" s="105"/>
      <c r="L5" s="105"/>
      <c r="M5" s="105"/>
      <c r="N5" s="105"/>
      <c r="O5" s="4"/>
      <c r="Q5" s="21"/>
      <c r="R5" s="21"/>
      <c r="U5" s="18"/>
    </row>
    <row r="6" spans="1:29" ht="15">
      <c r="A6" s="4"/>
      <c r="B6" s="23" t="s">
        <v>50</v>
      </c>
      <c r="C6" s="94" t="s">
        <v>92</v>
      </c>
      <c r="D6" s="94"/>
      <c r="E6" s="94"/>
      <c r="F6" s="23" t="s">
        <v>52</v>
      </c>
      <c r="G6" s="95" t="s">
        <v>98</v>
      </c>
      <c r="H6" s="95"/>
      <c r="I6" s="95"/>
      <c r="J6" s="95"/>
      <c r="K6" s="95"/>
      <c r="L6" s="95"/>
      <c r="M6" s="95"/>
      <c r="N6" s="95"/>
      <c r="O6" s="4"/>
      <c r="Q6" s="21"/>
      <c r="R6" s="21"/>
    </row>
    <row r="7" spans="1:29" ht="15">
      <c r="A7" s="4"/>
      <c r="B7" s="23" t="s">
        <v>53</v>
      </c>
      <c r="C7" s="94" t="s">
        <v>88</v>
      </c>
      <c r="D7" s="94"/>
      <c r="E7" s="94"/>
      <c r="F7" s="23" t="s">
        <v>55</v>
      </c>
      <c r="G7" s="95" t="s">
        <v>96</v>
      </c>
      <c r="H7" s="95"/>
      <c r="I7" s="95"/>
      <c r="J7" s="95"/>
      <c r="K7" s="95"/>
      <c r="L7" s="95"/>
      <c r="M7" s="95"/>
      <c r="N7" s="95"/>
      <c r="O7" s="4"/>
      <c r="Q7" s="21"/>
      <c r="R7" s="21"/>
    </row>
    <row r="8" spans="1:29" ht="15.75" thickBot="1">
      <c r="A8" s="4"/>
      <c r="B8" s="24" t="s">
        <v>57</v>
      </c>
      <c r="C8" s="91" t="s">
        <v>90</v>
      </c>
      <c r="D8" s="91"/>
      <c r="E8" s="91"/>
      <c r="F8" s="24" t="s">
        <v>58</v>
      </c>
      <c r="G8" s="92" t="s">
        <v>106</v>
      </c>
      <c r="H8" s="92"/>
      <c r="I8" s="92"/>
      <c r="J8" s="92"/>
      <c r="K8" s="92"/>
      <c r="L8" s="92"/>
      <c r="M8" s="92"/>
      <c r="N8" s="92"/>
      <c r="O8" s="4"/>
      <c r="Q8" s="21"/>
      <c r="R8" s="21"/>
      <c r="U8" s="25"/>
    </row>
    <row r="9" spans="1:29" ht="11.25" customHeight="1" thickBot="1">
      <c r="B9" s="26"/>
      <c r="C9" s="27"/>
      <c r="D9" s="27"/>
      <c r="E9" s="27"/>
      <c r="F9" s="26"/>
      <c r="G9" s="27"/>
      <c r="H9" s="27"/>
      <c r="I9" s="27"/>
      <c r="J9" s="27"/>
      <c r="K9" s="27"/>
      <c r="L9" s="27"/>
      <c r="M9" s="27"/>
      <c r="N9" s="27"/>
      <c r="O9" s="4"/>
      <c r="Q9" s="21"/>
      <c r="R9" s="21"/>
      <c r="U9" s="25"/>
    </row>
    <row r="10" spans="1:29" ht="15.75" thickBot="1">
      <c r="A10" s="4"/>
      <c r="B10" s="28" t="s">
        <v>61</v>
      </c>
      <c r="C10" s="102"/>
      <c r="D10" s="102"/>
      <c r="E10" s="102"/>
      <c r="F10" s="28" t="s">
        <v>62</v>
      </c>
      <c r="G10" s="96"/>
      <c r="H10" s="96"/>
      <c r="I10" s="96"/>
      <c r="J10" s="96"/>
      <c r="K10" s="96"/>
      <c r="L10" s="96"/>
      <c r="M10" s="96"/>
      <c r="N10" s="96"/>
      <c r="O10" s="4"/>
      <c r="Q10" s="21"/>
      <c r="R10" s="21"/>
      <c r="U10" s="25"/>
    </row>
    <row r="11" spans="1:29" ht="12.75" customHeight="1" thickBot="1">
      <c r="B11" s="26"/>
      <c r="C11" s="27"/>
      <c r="D11" s="27"/>
      <c r="E11" s="27"/>
      <c r="F11" s="26"/>
      <c r="G11" s="27"/>
      <c r="H11" s="27"/>
      <c r="I11" s="27"/>
      <c r="J11" s="27"/>
      <c r="K11" s="27"/>
      <c r="L11" s="27"/>
      <c r="M11" s="27"/>
      <c r="N11" s="27"/>
      <c r="O11" s="4"/>
      <c r="Q11" s="21"/>
      <c r="R11" s="21"/>
      <c r="U11" s="25"/>
    </row>
    <row r="12" spans="1:29">
      <c r="B12" s="29" t="s">
        <v>63</v>
      </c>
      <c r="C12" s="30"/>
      <c r="D12" s="30"/>
      <c r="E12" s="31"/>
      <c r="F12" s="32" t="s">
        <v>63</v>
      </c>
      <c r="G12" s="30"/>
      <c r="H12" s="30"/>
      <c r="I12" s="30"/>
      <c r="J12" s="30"/>
      <c r="K12" s="30"/>
      <c r="L12" s="30"/>
      <c r="M12" s="30"/>
      <c r="N12" s="30"/>
      <c r="O12" s="4"/>
    </row>
    <row r="13" spans="1:29" ht="12" customHeight="1">
      <c r="A13" s="4"/>
      <c r="B13" s="33"/>
      <c r="C13" s="89"/>
      <c r="D13" s="89"/>
      <c r="E13" s="89"/>
      <c r="F13" s="33"/>
      <c r="G13" s="90"/>
      <c r="H13" s="90"/>
      <c r="I13" s="90"/>
      <c r="J13" s="90"/>
      <c r="K13" s="90"/>
      <c r="L13" s="90"/>
      <c r="M13" s="90"/>
      <c r="N13" s="90"/>
      <c r="O13" s="4"/>
      <c r="Q13" s="21"/>
      <c r="R13" s="21"/>
      <c r="U13" s="18"/>
    </row>
    <row r="14" spans="1:29" ht="15.75" thickBot="1">
      <c r="A14" s="4"/>
      <c r="B14" s="34"/>
      <c r="C14" s="91"/>
      <c r="D14" s="91"/>
      <c r="E14" s="91"/>
      <c r="F14" s="34"/>
      <c r="G14" s="92"/>
      <c r="H14" s="92"/>
      <c r="I14" s="92"/>
      <c r="J14" s="92"/>
      <c r="K14" s="92"/>
      <c r="L14" s="92"/>
      <c r="M14" s="92"/>
      <c r="N14" s="92"/>
      <c r="O14" s="4"/>
      <c r="Q14" s="21"/>
      <c r="R14" s="21"/>
    </row>
    <row r="15" spans="1:29" ht="14.25" customHeight="1">
      <c r="A15" s="4"/>
      <c r="B15" s="19" t="s">
        <v>64</v>
      </c>
      <c r="F15" s="19" t="s">
        <v>65</v>
      </c>
      <c r="G15" s="36"/>
      <c r="H15" s="36"/>
      <c r="I15" s="36"/>
      <c r="M15" s="37"/>
      <c r="O15" s="4"/>
    </row>
    <row r="16" spans="1:29" ht="15.75" customHeight="1" thickBot="1">
      <c r="A16" s="4"/>
      <c r="B16" s="38" t="s">
        <v>66</v>
      </c>
      <c r="F16" s="39" t="s">
        <v>67</v>
      </c>
      <c r="G16" s="39" t="s">
        <v>68</v>
      </c>
      <c r="H16" s="39" t="s">
        <v>69</v>
      </c>
      <c r="I16" s="39" t="s">
        <v>70</v>
      </c>
      <c r="J16" s="39" t="s">
        <v>71</v>
      </c>
      <c r="K16" s="93" t="s">
        <v>72</v>
      </c>
      <c r="L16" s="93"/>
      <c r="M16" s="40" t="s">
        <v>73</v>
      </c>
      <c r="N16" s="41" t="s">
        <v>62</v>
      </c>
      <c r="O16" s="4"/>
      <c r="X16" s="42"/>
    </row>
    <row r="17" spans="1:25" ht="15" customHeight="1">
      <c r="A17" s="43"/>
      <c r="B17" s="39" t="s">
        <v>75</v>
      </c>
      <c r="C17" s="44" t="str">
        <f>IF(C6&gt;"",C6,"")</f>
        <v>Vesa Lappi</v>
      </c>
      <c r="D17" s="44" t="str">
        <f>IF(G6&gt;"",G6,"")</f>
        <v>Hans Kenttä</v>
      </c>
      <c r="E17" s="44" t="str">
        <f>IF(E6&gt;"",E6&amp;" - "&amp;I6,"")</f>
        <v/>
      </c>
      <c r="F17" s="45">
        <v>-4</v>
      </c>
      <c r="G17" s="46">
        <v>-6</v>
      </c>
      <c r="H17" s="46">
        <v>4</v>
      </c>
      <c r="I17" s="46">
        <v>9</v>
      </c>
      <c r="J17" s="47">
        <v>-7</v>
      </c>
      <c r="K17" s="48">
        <f t="shared" ref="K17:K23" si="0">IF(ISBLANK(F17),"",COUNTIF(F17:J17,"&gt;=0"))</f>
        <v>2</v>
      </c>
      <c r="L17" s="49">
        <f t="shared" ref="L17:L23" si="1">IF(ISBLANK(F17),"",(IF(LEFT(F17,1)="-",1,0)+IF(LEFT(G17,1)="-",1,0)+IF(LEFT(H17,1)="-",1,0)+IF(LEFT(I17,1)="-",1,0)+IF(LEFT(J17,1)="-",1,0)))</f>
        <v>3</v>
      </c>
      <c r="M17" s="40" t="str">
        <f t="shared" ref="M17:N23" si="2">IF(K17=3,1,"")</f>
        <v/>
      </c>
      <c r="N17" s="50">
        <f t="shared" si="2"/>
        <v>1</v>
      </c>
      <c r="O17" s="4"/>
      <c r="X17" s="42"/>
    </row>
    <row r="18" spans="1:25" ht="15" customHeight="1">
      <c r="A18" s="43"/>
      <c r="B18" s="53" t="s">
        <v>76</v>
      </c>
      <c r="C18" s="8" t="str">
        <f>IF(C7&gt;"",C7,"")</f>
        <v>Jouko Mikkola</v>
      </c>
      <c r="D18" s="44" t="str">
        <f>IF(G7&gt;"",G7,"")</f>
        <v>Teemu Oinas</v>
      </c>
      <c r="E18" s="54"/>
      <c r="F18" s="55">
        <v>-7</v>
      </c>
      <c r="G18" s="56">
        <v>-3</v>
      </c>
      <c r="H18" s="56">
        <v>-7</v>
      </c>
      <c r="I18" s="56"/>
      <c r="J18" s="57"/>
      <c r="K18" s="48">
        <f t="shared" si="0"/>
        <v>0</v>
      </c>
      <c r="L18" s="49">
        <f t="shared" si="1"/>
        <v>3</v>
      </c>
      <c r="M18" s="40" t="str">
        <f t="shared" si="2"/>
        <v/>
      </c>
      <c r="N18" s="50">
        <f t="shared" si="2"/>
        <v>1</v>
      </c>
      <c r="O18" s="4"/>
      <c r="X18" s="42"/>
    </row>
    <row r="19" spans="1:25" ht="15" customHeight="1">
      <c r="A19" s="43"/>
      <c r="B19" s="39" t="s">
        <v>77</v>
      </c>
      <c r="C19" s="44" t="str">
        <f>IF(C8&gt;"",C8,"")</f>
        <v>Petri Heinonen</v>
      </c>
      <c r="D19" s="44" t="str">
        <f>IF(G8&gt;"",G8,"")</f>
        <v>Luka Oinas</v>
      </c>
      <c r="E19" s="58"/>
      <c r="F19" s="55">
        <v>5</v>
      </c>
      <c r="G19" s="56">
        <v>-11</v>
      </c>
      <c r="H19" s="56">
        <v>6</v>
      </c>
      <c r="I19" s="56">
        <v>3</v>
      </c>
      <c r="J19" s="57"/>
      <c r="K19" s="48">
        <f t="shared" si="0"/>
        <v>3</v>
      </c>
      <c r="L19" s="49">
        <f t="shared" si="1"/>
        <v>1</v>
      </c>
      <c r="M19" s="40">
        <f t="shared" si="2"/>
        <v>1</v>
      </c>
      <c r="N19" s="50" t="str">
        <f t="shared" si="2"/>
        <v/>
      </c>
      <c r="O19" s="4"/>
      <c r="X19" s="42"/>
    </row>
    <row r="20" spans="1:25" ht="15" customHeight="1">
      <c r="A20" s="43"/>
      <c r="B20" s="53" t="s">
        <v>78</v>
      </c>
      <c r="C20" s="44" t="str">
        <f>IF(C6&gt;"",C6,"")</f>
        <v>Vesa Lappi</v>
      </c>
      <c r="D20" s="44" t="str">
        <f>IF(G7&gt;"",G7,"")</f>
        <v>Teemu Oinas</v>
      </c>
      <c r="E20" s="54"/>
      <c r="F20" s="55">
        <v>-7</v>
      </c>
      <c r="G20" s="56">
        <v>-3</v>
      </c>
      <c r="H20" s="56">
        <v>-2</v>
      </c>
      <c r="I20" s="56"/>
      <c r="J20" s="57"/>
      <c r="K20" s="48">
        <f t="shared" si="0"/>
        <v>0</v>
      </c>
      <c r="L20" s="49">
        <f t="shared" si="1"/>
        <v>3</v>
      </c>
      <c r="M20" s="40" t="str">
        <f t="shared" si="2"/>
        <v/>
      </c>
      <c r="N20" s="50">
        <f t="shared" si="2"/>
        <v>1</v>
      </c>
      <c r="O20" s="4"/>
      <c r="X20" s="42"/>
    </row>
    <row r="21" spans="1:25" ht="15" customHeight="1">
      <c r="A21" s="43"/>
      <c r="B21" s="39" t="s">
        <v>79</v>
      </c>
      <c r="C21" s="44" t="str">
        <f>IF(C8&gt;"",C8,"")</f>
        <v>Petri Heinonen</v>
      </c>
      <c r="D21" s="44" t="str">
        <f>IF(G6&gt;"",G6,"")</f>
        <v>Hans Kenttä</v>
      </c>
      <c r="E21" s="58"/>
      <c r="F21" s="55">
        <v>-11</v>
      </c>
      <c r="G21" s="56">
        <v>8</v>
      </c>
      <c r="H21" s="56">
        <v>-12</v>
      </c>
      <c r="I21" s="56">
        <v>5</v>
      </c>
      <c r="J21" s="57">
        <v>-9</v>
      </c>
      <c r="K21" s="48">
        <f t="shared" si="0"/>
        <v>2</v>
      </c>
      <c r="L21" s="49">
        <f t="shared" si="1"/>
        <v>3</v>
      </c>
      <c r="M21" s="40" t="str">
        <f t="shared" si="2"/>
        <v/>
      </c>
      <c r="N21" s="50">
        <f t="shared" si="2"/>
        <v>1</v>
      </c>
      <c r="O21" s="4"/>
      <c r="X21" s="42"/>
    </row>
    <row r="22" spans="1:25" ht="15" customHeight="1">
      <c r="A22" s="4"/>
      <c r="B22" s="39" t="s">
        <v>80</v>
      </c>
      <c r="C22" s="44" t="str">
        <f>IF(C10="",C7,C10)</f>
        <v>Jouko Mikkola</v>
      </c>
      <c r="D22" s="44" t="str">
        <f>IF(G10="",G8,G10)</f>
        <v>Luka Oinas</v>
      </c>
      <c r="E22" s="58"/>
      <c r="F22" s="55"/>
      <c r="G22" s="56"/>
      <c r="H22" s="56"/>
      <c r="I22" s="56"/>
      <c r="J22" s="57"/>
      <c r="K22" s="48" t="str">
        <f t="shared" si="0"/>
        <v/>
      </c>
      <c r="L22" s="59" t="str">
        <f t="shared" si="1"/>
        <v/>
      </c>
      <c r="M22" s="60" t="str">
        <f t="shared" si="2"/>
        <v/>
      </c>
      <c r="N22" s="61" t="str">
        <f t="shared" si="2"/>
        <v/>
      </c>
      <c r="O22" s="4"/>
      <c r="X22" s="42"/>
    </row>
    <row r="23" spans="1:25" ht="15" customHeight="1" thickBot="1">
      <c r="A23" s="43"/>
      <c r="B23" s="39" t="s">
        <v>81</v>
      </c>
      <c r="C23" s="62" t="str">
        <f>IF(C14&gt;"",C14&amp;" / "&amp;C13,"")</f>
        <v/>
      </c>
      <c r="D23" s="62" t="str">
        <f>IF(G14&gt;"",G14&amp;" / "&amp;G13,"")</f>
        <v/>
      </c>
      <c r="E23" s="63"/>
      <c r="F23" s="64"/>
      <c r="G23" s="65"/>
      <c r="H23" s="65"/>
      <c r="I23" s="65"/>
      <c r="J23" s="66"/>
      <c r="K23" s="48" t="str">
        <f t="shared" si="0"/>
        <v/>
      </c>
      <c r="L23" s="59" t="str">
        <f t="shared" si="1"/>
        <v/>
      </c>
      <c r="M23" s="60" t="str">
        <f t="shared" si="2"/>
        <v/>
      </c>
      <c r="N23" s="61" t="str">
        <f t="shared" si="2"/>
        <v/>
      </c>
      <c r="O23" s="4"/>
      <c r="X23" s="42"/>
    </row>
    <row r="24" spans="1:25" ht="15.75" customHeight="1" thickBot="1">
      <c r="A24" s="4"/>
      <c r="I24" s="67" t="s">
        <v>82</v>
      </c>
      <c r="J24" s="68"/>
      <c r="K24" s="69">
        <f>IF(ISBLANK(C6),"",SUM(K17:K22))</f>
        <v>7</v>
      </c>
      <c r="L24" s="59">
        <f>IF(ISBLANK(G6),"",SUM(L17:L22))</f>
        <v>13</v>
      </c>
      <c r="M24" s="70">
        <f>IF(ISBLANK(F17),"",SUM(M17:M23))</f>
        <v>1</v>
      </c>
      <c r="N24" s="71">
        <f>IF(ISBLANK(F17),"",SUM(N17:N23))</f>
        <v>4</v>
      </c>
      <c r="O24" s="4"/>
      <c r="X24" s="42"/>
    </row>
    <row r="25" spans="1:25" ht="12" customHeight="1">
      <c r="A25" s="4"/>
      <c r="B25" s="8" t="s">
        <v>83</v>
      </c>
      <c r="O25" s="4"/>
    </row>
    <row r="26" spans="1:25" ht="15">
      <c r="A26" s="4"/>
      <c r="B26" s="18" t="s">
        <v>84</v>
      </c>
      <c r="C26" s="18"/>
      <c r="D26" s="18" t="s">
        <v>85</v>
      </c>
      <c r="E26" s="18"/>
      <c r="F26" s="18"/>
      <c r="G26" s="18" t="s">
        <v>86</v>
      </c>
      <c r="H26" s="18"/>
      <c r="I26" s="18"/>
      <c r="J26" s="8" t="s">
        <v>87</v>
      </c>
      <c r="O26" s="4"/>
      <c r="Y26" s="72"/>
    </row>
    <row r="27" spans="1:25" ht="15.75" thickBot="1">
      <c r="A27" s="73"/>
      <c r="B27" s="74"/>
      <c r="C27" s="74"/>
      <c r="D27" s="74"/>
      <c r="E27" s="74"/>
      <c r="F27" s="74"/>
      <c r="G27" s="74"/>
      <c r="H27" s="74"/>
      <c r="I27" s="74"/>
      <c r="J27" s="88" t="s">
        <v>16</v>
      </c>
      <c r="K27" s="88"/>
      <c r="L27" s="88"/>
      <c r="M27" s="88"/>
      <c r="N27" s="88"/>
      <c r="O27" s="4"/>
    </row>
    <row r="28" spans="1:25" ht="9.75" customHeight="1">
      <c r="A28" s="75"/>
      <c r="B28" s="76"/>
      <c r="C28" s="76"/>
      <c r="D28" s="76"/>
      <c r="E28" s="76"/>
      <c r="F28" s="76"/>
      <c r="G28" s="76"/>
      <c r="H28" s="76"/>
      <c r="I28" s="76"/>
      <c r="J28" s="77"/>
      <c r="K28" s="77"/>
      <c r="L28" s="77"/>
      <c r="M28" s="77"/>
      <c r="N28" s="77"/>
      <c r="O28" s="4"/>
    </row>
    <row r="29" spans="1:25">
      <c r="B29" s="12"/>
    </row>
    <row r="31" spans="1:25" ht="12.75" customHeight="1"/>
    <row r="46" spans="24:24">
      <c r="X46" s="42"/>
    </row>
    <row r="47" spans="24:24">
      <c r="X47" s="42"/>
    </row>
    <row r="48" spans="24:24">
      <c r="X48" s="42"/>
    </row>
    <row r="49" spans="24:24">
      <c r="X49" s="42"/>
    </row>
    <row r="50" spans="24:24">
      <c r="X50" s="42"/>
    </row>
    <row r="51" spans="24:24">
      <c r="X51" s="42"/>
    </row>
    <row r="52" spans="24:24">
      <c r="X52" s="42"/>
    </row>
    <row r="53" spans="24:24">
      <c r="X53" s="42"/>
    </row>
    <row r="54" spans="24:24">
      <c r="X54" s="42"/>
    </row>
    <row r="73" spans="24:24">
      <c r="X73" s="42"/>
    </row>
    <row r="74" spans="24:24">
      <c r="X74" s="42"/>
    </row>
    <row r="75" spans="24:24">
      <c r="X75" s="42"/>
    </row>
    <row r="76" spans="24:24">
      <c r="X76" s="42"/>
    </row>
    <row r="77" spans="24:24">
      <c r="X77" s="42"/>
    </row>
    <row r="78" spans="24:24">
      <c r="X78" s="42"/>
    </row>
    <row r="79" spans="24:24">
      <c r="X79" s="42"/>
    </row>
    <row r="80" spans="24:24">
      <c r="X80" s="42"/>
    </row>
    <row r="81" spans="24:24">
      <c r="X81" s="42"/>
    </row>
    <row r="100" spans="24:24">
      <c r="X100" s="42"/>
    </row>
    <row r="101" spans="24:24">
      <c r="X101" s="42"/>
    </row>
    <row r="102" spans="24:24">
      <c r="X102" s="42"/>
    </row>
    <row r="103" spans="24:24">
      <c r="X103" s="42"/>
    </row>
    <row r="104" spans="24:24">
      <c r="X104" s="42"/>
    </row>
    <row r="105" spans="24:24">
      <c r="X105" s="42"/>
    </row>
    <row r="106" spans="24:24">
      <c r="X106" s="42"/>
    </row>
    <row r="107" spans="24:24">
      <c r="X107" s="42"/>
    </row>
    <row r="108" spans="24:24">
      <c r="X108" s="42"/>
    </row>
  </sheetData>
  <mergeCells count="18">
    <mergeCell ref="J2:N2"/>
    <mergeCell ref="J3:N3"/>
    <mergeCell ref="C5:E5"/>
    <mergeCell ref="G5:N5"/>
    <mergeCell ref="C6:E6"/>
    <mergeCell ref="G6:N6"/>
    <mergeCell ref="C7:E7"/>
    <mergeCell ref="G7:N7"/>
    <mergeCell ref="C8:E8"/>
    <mergeCell ref="G8:N8"/>
    <mergeCell ref="C10:E10"/>
    <mergeCell ref="G10:N10"/>
    <mergeCell ref="J27:N27"/>
    <mergeCell ref="C13:E13"/>
    <mergeCell ref="G13:N13"/>
    <mergeCell ref="C14:E14"/>
    <mergeCell ref="G14:N14"/>
    <mergeCell ref="K16:L1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Roman,Normaali"&amp;12&amp;Kffffff&amp;A</oddHeader>
    <oddFooter>&amp;C&amp;"Times New Roman,Normaali"&amp;12&amp;KffffffSivu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08"/>
  <sheetViews>
    <sheetView zoomScaleNormal="100" workbookViewId="0">
      <selection activeCell="G8" sqref="G8:N8"/>
    </sheetView>
  </sheetViews>
  <sheetFormatPr defaultColWidth="10.5" defaultRowHeight="14.25"/>
  <cols>
    <col min="1" max="1" width="1" customWidth="1"/>
    <col min="2" max="2" width="5.375" customWidth="1"/>
    <col min="3" max="4" width="18.125" customWidth="1"/>
    <col min="5" max="5" width="1" customWidth="1"/>
    <col min="6" max="6" width="5.125" customWidth="1"/>
    <col min="7" max="7" width="4.5" customWidth="1"/>
    <col min="8" max="10" width="5.375" customWidth="1"/>
    <col min="11" max="11" width="3.375" customWidth="1"/>
    <col min="12" max="14" width="3.5" customWidth="1"/>
    <col min="15" max="15" width="1" customWidth="1"/>
    <col min="16" max="18" width="3" customWidth="1"/>
    <col min="19" max="21" width="3.5" customWidth="1"/>
    <col min="22" max="22" width="2.625" customWidth="1"/>
    <col min="23" max="23" width="26.625" customWidth="1"/>
    <col min="24" max="94" width="8.25" customWidth="1"/>
  </cols>
  <sheetData>
    <row r="1" spans="1:29" ht="7.5" customHeight="1" thickBot="1">
      <c r="A1" s="5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29" ht="15.75">
      <c r="A2" s="4"/>
      <c r="C2" s="8" t="s">
        <v>44</v>
      </c>
      <c r="G2" s="9" t="s">
        <v>45</v>
      </c>
      <c r="H2" s="10"/>
      <c r="I2" s="11"/>
      <c r="J2" s="97"/>
      <c r="K2" s="97"/>
      <c r="L2" s="97"/>
      <c r="M2" s="97"/>
      <c r="N2" s="97"/>
      <c r="O2" s="4"/>
      <c r="U2" s="12"/>
    </row>
    <row r="3" spans="1:29" ht="17.25" customHeight="1" thickBot="1">
      <c r="A3" s="4"/>
      <c r="B3" s="13"/>
      <c r="C3" s="14" t="s">
        <v>46</v>
      </c>
      <c r="G3" s="15" t="s">
        <v>47</v>
      </c>
      <c r="H3" s="16"/>
      <c r="I3" s="17"/>
      <c r="J3" s="98"/>
      <c r="K3" s="98"/>
      <c r="L3" s="98"/>
      <c r="M3" s="98"/>
      <c r="N3" s="98"/>
      <c r="O3" s="4"/>
      <c r="U3" s="18"/>
    </row>
    <row r="4" spans="1:29" ht="12" customHeight="1" thickBot="1">
      <c r="A4" s="4"/>
      <c r="C4" s="19" t="s">
        <v>48</v>
      </c>
      <c r="E4" s="20" t="s">
        <v>49</v>
      </c>
      <c r="F4" s="20"/>
      <c r="O4" s="4"/>
      <c r="Q4" s="21"/>
      <c r="R4" s="21"/>
      <c r="U4" s="18"/>
      <c r="V4" s="18"/>
      <c r="W4" s="18"/>
      <c r="X4" s="18"/>
      <c r="Y4" s="18"/>
      <c r="Z4" s="18"/>
      <c r="AA4" s="18"/>
      <c r="AB4" s="18"/>
      <c r="AC4" s="18"/>
    </row>
    <row r="5" spans="1:29">
      <c r="A5" s="4"/>
      <c r="B5" s="22" t="s">
        <v>18</v>
      </c>
      <c r="C5" s="99" t="s">
        <v>16</v>
      </c>
      <c r="D5" s="99"/>
      <c r="E5" s="99"/>
      <c r="F5" s="22" t="s">
        <v>18</v>
      </c>
      <c r="G5" s="100" t="s">
        <v>11</v>
      </c>
      <c r="H5" s="100"/>
      <c r="I5" s="100"/>
      <c r="J5" s="100"/>
      <c r="K5" s="100"/>
      <c r="L5" s="100"/>
      <c r="M5" s="100"/>
      <c r="N5" s="100"/>
      <c r="O5" s="4"/>
      <c r="Q5" s="21"/>
      <c r="R5" s="21"/>
      <c r="U5" s="18"/>
    </row>
    <row r="6" spans="1:29" ht="15">
      <c r="A6" s="4"/>
      <c r="B6" s="23" t="s">
        <v>50</v>
      </c>
      <c r="C6" s="94" t="s">
        <v>96</v>
      </c>
      <c r="D6" s="94"/>
      <c r="E6" s="94"/>
      <c r="F6" s="23" t="s">
        <v>52</v>
      </c>
      <c r="G6" s="106" t="s">
        <v>102</v>
      </c>
      <c r="H6" s="106"/>
      <c r="I6" s="106"/>
      <c r="J6" s="106"/>
      <c r="K6" s="106"/>
      <c r="L6" s="106"/>
      <c r="M6" s="106"/>
      <c r="N6" s="106"/>
      <c r="O6" s="4"/>
      <c r="Q6" s="21"/>
      <c r="R6" s="21"/>
    </row>
    <row r="7" spans="1:29" ht="15">
      <c r="A7" s="4"/>
      <c r="B7" s="23" t="s">
        <v>53</v>
      </c>
      <c r="C7" s="94" t="s">
        <v>106</v>
      </c>
      <c r="D7" s="94"/>
      <c r="E7" s="94"/>
      <c r="F7" s="23" t="s">
        <v>55</v>
      </c>
      <c r="G7" s="106" t="s">
        <v>54</v>
      </c>
      <c r="H7" s="106"/>
      <c r="I7" s="106"/>
      <c r="J7" s="106"/>
      <c r="K7" s="106"/>
      <c r="L7" s="106"/>
      <c r="M7" s="106"/>
      <c r="N7" s="106"/>
      <c r="O7" s="4"/>
      <c r="Q7" s="21"/>
      <c r="R7" s="21"/>
    </row>
    <row r="8" spans="1:29" ht="15.75" thickBot="1">
      <c r="A8" s="4"/>
      <c r="B8" s="24" t="s">
        <v>57</v>
      </c>
      <c r="C8" s="91" t="s">
        <v>98</v>
      </c>
      <c r="D8" s="91"/>
      <c r="E8" s="91"/>
      <c r="F8" s="24" t="s">
        <v>58</v>
      </c>
      <c r="G8" s="104" t="s">
        <v>104</v>
      </c>
      <c r="H8" s="104"/>
      <c r="I8" s="104"/>
      <c r="J8" s="104"/>
      <c r="K8" s="104"/>
      <c r="L8" s="104"/>
      <c r="M8" s="104"/>
      <c r="N8" s="104"/>
      <c r="O8" s="4"/>
      <c r="Q8" s="21"/>
      <c r="R8" s="21"/>
      <c r="U8" s="25"/>
    </row>
    <row r="9" spans="1:29" ht="11.25" customHeight="1" thickBot="1">
      <c r="B9" s="26"/>
      <c r="C9" s="27"/>
      <c r="D9" s="27"/>
      <c r="E9" s="27"/>
      <c r="F9" s="26"/>
      <c r="G9" s="27"/>
      <c r="H9" s="27"/>
      <c r="I9" s="27"/>
      <c r="J9" s="27"/>
      <c r="K9" s="27"/>
      <c r="L9" s="27"/>
      <c r="M9" s="27"/>
      <c r="N9" s="27"/>
      <c r="O9" s="4"/>
      <c r="Q9" s="21"/>
      <c r="R9" s="21"/>
      <c r="U9" s="25"/>
    </row>
    <row r="10" spans="1:29" ht="15.75" thickBot="1">
      <c r="A10" s="4"/>
      <c r="B10" s="28" t="s">
        <v>61</v>
      </c>
      <c r="C10" s="102"/>
      <c r="D10" s="102"/>
      <c r="E10" s="102"/>
      <c r="F10" s="28" t="s">
        <v>62</v>
      </c>
      <c r="G10" s="96"/>
      <c r="H10" s="96"/>
      <c r="I10" s="96"/>
      <c r="J10" s="96"/>
      <c r="K10" s="96"/>
      <c r="L10" s="96"/>
      <c r="M10" s="96"/>
      <c r="N10" s="96"/>
      <c r="O10" s="4"/>
      <c r="Q10" s="21"/>
      <c r="R10" s="21"/>
      <c r="U10" s="25"/>
    </row>
    <row r="11" spans="1:29" ht="12.75" customHeight="1" thickBot="1">
      <c r="B11" s="26"/>
      <c r="C11" s="27"/>
      <c r="D11" s="27"/>
      <c r="E11" s="27"/>
      <c r="F11" s="26"/>
      <c r="G11" s="27"/>
      <c r="H11" s="27"/>
      <c r="I11" s="27"/>
      <c r="J11" s="27"/>
      <c r="K11" s="27"/>
      <c r="L11" s="27"/>
      <c r="M11" s="27"/>
      <c r="N11" s="27"/>
      <c r="O11" s="4"/>
      <c r="Q11" s="21"/>
      <c r="R11" s="21"/>
      <c r="U11" s="25"/>
    </row>
    <row r="12" spans="1:29">
      <c r="B12" s="29" t="s">
        <v>63</v>
      </c>
      <c r="C12" s="30"/>
      <c r="D12" s="30"/>
      <c r="E12" s="31"/>
      <c r="F12" s="32" t="s">
        <v>63</v>
      </c>
      <c r="G12" s="30"/>
      <c r="H12" s="30"/>
      <c r="I12" s="30"/>
      <c r="J12" s="30"/>
      <c r="K12" s="30"/>
      <c r="L12" s="30"/>
      <c r="M12" s="30"/>
      <c r="N12" s="30"/>
      <c r="O12" s="4"/>
    </row>
    <row r="13" spans="1:29" ht="12" customHeight="1">
      <c r="A13" s="4"/>
      <c r="B13" s="33"/>
      <c r="C13" s="89"/>
      <c r="D13" s="89"/>
      <c r="E13" s="89"/>
      <c r="F13" s="33"/>
      <c r="G13" s="90"/>
      <c r="H13" s="90"/>
      <c r="I13" s="90"/>
      <c r="J13" s="90"/>
      <c r="K13" s="90"/>
      <c r="L13" s="90"/>
      <c r="M13" s="90"/>
      <c r="N13" s="90"/>
      <c r="O13" s="4"/>
      <c r="Q13" s="21"/>
      <c r="R13" s="21"/>
      <c r="U13" s="18"/>
    </row>
    <row r="14" spans="1:29" ht="15.75" thickBot="1">
      <c r="A14" s="4"/>
      <c r="B14" s="34"/>
      <c r="C14" s="91"/>
      <c r="D14" s="91"/>
      <c r="E14" s="91"/>
      <c r="F14" s="34"/>
      <c r="G14" s="92"/>
      <c r="H14" s="92"/>
      <c r="I14" s="92"/>
      <c r="J14" s="92"/>
      <c r="K14" s="92"/>
      <c r="L14" s="92"/>
      <c r="M14" s="92"/>
      <c r="N14" s="92"/>
      <c r="O14" s="4"/>
      <c r="Q14" s="21"/>
      <c r="R14" s="21"/>
    </row>
    <row r="15" spans="1:29" ht="14.25" customHeight="1">
      <c r="A15" s="4"/>
      <c r="B15" s="19" t="s">
        <v>64</v>
      </c>
      <c r="F15" s="19" t="s">
        <v>65</v>
      </c>
      <c r="G15" s="36"/>
      <c r="H15" s="36"/>
      <c r="I15" s="36"/>
      <c r="M15" s="37"/>
      <c r="O15" s="4"/>
    </row>
    <row r="16" spans="1:29" ht="15.75" customHeight="1" thickBot="1">
      <c r="A16" s="4"/>
      <c r="B16" s="38" t="s">
        <v>66</v>
      </c>
      <c r="F16" s="39" t="s">
        <v>67</v>
      </c>
      <c r="G16" s="39" t="s">
        <v>68</v>
      </c>
      <c r="H16" s="39" t="s">
        <v>69</v>
      </c>
      <c r="I16" s="39" t="s">
        <v>70</v>
      </c>
      <c r="J16" s="39" t="s">
        <v>71</v>
      </c>
      <c r="K16" s="93" t="s">
        <v>72</v>
      </c>
      <c r="L16" s="93"/>
      <c r="M16" s="40" t="s">
        <v>73</v>
      </c>
      <c r="N16" s="41" t="s">
        <v>62</v>
      </c>
      <c r="O16" s="4"/>
      <c r="X16" s="42"/>
    </row>
    <row r="17" spans="1:25" ht="15" customHeight="1">
      <c r="A17" s="43"/>
      <c r="B17" s="39" t="s">
        <v>75</v>
      </c>
      <c r="C17" s="44" t="str">
        <f>IF(C6&gt;"",C6,"")</f>
        <v>Teemu Oinas</v>
      </c>
      <c r="D17" s="44" t="str">
        <f>IF(G6&gt;"",G6,"")</f>
        <v xml:space="preserve">Thilo Marschke </v>
      </c>
      <c r="E17" s="44" t="str">
        <f>IF(E6&gt;"",E6&amp;" - "&amp;I6,"")</f>
        <v/>
      </c>
      <c r="F17" s="45">
        <v>-7</v>
      </c>
      <c r="G17" s="46">
        <v>-3</v>
      </c>
      <c r="H17" s="46">
        <v>-5</v>
      </c>
      <c r="I17" s="46"/>
      <c r="J17" s="47"/>
      <c r="K17" s="48">
        <f t="shared" ref="K17:K23" si="0">IF(ISBLANK(F17),"",COUNTIF(F17:J17,"&gt;=0"))</f>
        <v>0</v>
      </c>
      <c r="L17" s="49">
        <f t="shared" ref="L17:L23" si="1">IF(ISBLANK(F17),"",(IF(LEFT(F17,1)="-",1,0)+IF(LEFT(G17,1)="-",1,0)+IF(LEFT(H17,1)="-",1,0)+IF(LEFT(I17,1)="-",1,0)+IF(LEFT(J17,1)="-",1,0)))</f>
        <v>3</v>
      </c>
      <c r="M17" s="40" t="str">
        <f t="shared" ref="M17:N23" si="2">IF(K17=3,1,"")</f>
        <v/>
      </c>
      <c r="N17" s="50">
        <f t="shared" si="2"/>
        <v>1</v>
      </c>
      <c r="O17" s="4"/>
      <c r="X17" s="42"/>
    </row>
    <row r="18" spans="1:25" ht="15" customHeight="1">
      <c r="A18" s="43"/>
      <c r="B18" s="53" t="s">
        <v>76</v>
      </c>
      <c r="C18" s="8" t="str">
        <f>IF(C7&gt;"",C7,"")</f>
        <v>Luka Oinas</v>
      </c>
      <c r="D18" s="44" t="str">
        <f>IF(G7&gt;"",G7,"")</f>
        <v>Ibrahim Sen</v>
      </c>
      <c r="E18" s="54"/>
      <c r="F18" s="55">
        <v>-7</v>
      </c>
      <c r="G18" s="56">
        <v>-11</v>
      </c>
      <c r="H18" s="56">
        <v>-7</v>
      </c>
      <c r="I18" s="56"/>
      <c r="J18" s="57"/>
      <c r="K18" s="48">
        <f t="shared" si="0"/>
        <v>0</v>
      </c>
      <c r="L18" s="49">
        <f t="shared" si="1"/>
        <v>3</v>
      </c>
      <c r="M18" s="40" t="str">
        <f t="shared" si="2"/>
        <v/>
      </c>
      <c r="N18" s="50">
        <f t="shared" si="2"/>
        <v>1</v>
      </c>
      <c r="O18" s="4"/>
      <c r="X18" s="42"/>
    </row>
    <row r="19" spans="1:25" ht="15" customHeight="1">
      <c r="A19" s="43"/>
      <c r="B19" s="39" t="s">
        <v>77</v>
      </c>
      <c r="C19" s="44" t="str">
        <f>IF(C8&gt;"",C8,"")</f>
        <v>Hans Kenttä</v>
      </c>
      <c r="D19" s="44" t="str">
        <f>IF(G8&gt;"",G8,"")</f>
        <v>Mattias Bergkvist</v>
      </c>
      <c r="E19" s="58"/>
      <c r="F19" s="55">
        <v>5</v>
      </c>
      <c r="G19" s="56">
        <v>8</v>
      </c>
      <c r="H19" s="56">
        <v>-8</v>
      </c>
      <c r="I19" s="56">
        <v>-4</v>
      </c>
      <c r="J19" s="57">
        <v>-7</v>
      </c>
      <c r="K19" s="48">
        <f t="shared" si="0"/>
        <v>2</v>
      </c>
      <c r="L19" s="49">
        <f t="shared" si="1"/>
        <v>3</v>
      </c>
      <c r="M19" s="40" t="str">
        <f t="shared" si="2"/>
        <v/>
      </c>
      <c r="N19" s="50">
        <f t="shared" si="2"/>
        <v>1</v>
      </c>
      <c r="O19" s="4"/>
      <c r="X19" s="42"/>
    </row>
    <row r="20" spans="1:25" ht="15" customHeight="1">
      <c r="A20" s="43"/>
      <c r="B20" s="53" t="s">
        <v>78</v>
      </c>
      <c r="C20" s="44" t="str">
        <f>IF(C6&gt;"",C6,"")</f>
        <v>Teemu Oinas</v>
      </c>
      <c r="D20" s="44" t="str">
        <f>IF(G7&gt;"",G7,"")</f>
        <v>Ibrahim Sen</v>
      </c>
      <c r="E20" s="54"/>
      <c r="F20" s="55">
        <v>2</v>
      </c>
      <c r="G20" s="56">
        <v>9</v>
      </c>
      <c r="H20" s="56">
        <v>3</v>
      </c>
      <c r="I20" s="56"/>
      <c r="J20" s="57"/>
      <c r="K20" s="48">
        <f t="shared" si="0"/>
        <v>3</v>
      </c>
      <c r="L20" s="49">
        <f t="shared" si="1"/>
        <v>0</v>
      </c>
      <c r="M20" s="40">
        <f t="shared" si="2"/>
        <v>1</v>
      </c>
      <c r="N20" s="50" t="str">
        <f t="shared" si="2"/>
        <v/>
      </c>
      <c r="O20" s="4"/>
      <c r="X20" s="42"/>
    </row>
    <row r="21" spans="1:25" ht="15" customHeight="1">
      <c r="A21" s="43"/>
      <c r="B21" s="39" t="s">
        <v>79</v>
      </c>
      <c r="C21" s="44" t="str">
        <f>IF(C8&gt;"",C8,"")</f>
        <v>Hans Kenttä</v>
      </c>
      <c r="D21" s="44" t="str">
        <f>IF(G6&gt;"",G6,"")</f>
        <v xml:space="preserve">Thilo Marschke </v>
      </c>
      <c r="E21" s="58"/>
      <c r="F21" s="55">
        <v>9</v>
      </c>
      <c r="G21" s="56">
        <v>-3</v>
      </c>
      <c r="H21" s="56">
        <v>9</v>
      </c>
      <c r="I21" s="56">
        <v>8</v>
      </c>
      <c r="J21" s="57"/>
      <c r="K21" s="48">
        <f t="shared" si="0"/>
        <v>3</v>
      </c>
      <c r="L21" s="49">
        <f t="shared" si="1"/>
        <v>1</v>
      </c>
      <c r="M21" s="40">
        <f t="shared" si="2"/>
        <v>1</v>
      </c>
      <c r="N21" s="50" t="str">
        <f t="shared" si="2"/>
        <v/>
      </c>
      <c r="O21" s="4"/>
      <c r="X21" s="42"/>
    </row>
    <row r="22" spans="1:25" ht="15" customHeight="1">
      <c r="A22" s="4"/>
      <c r="B22" s="39" t="s">
        <v>80</v>
      </c>
      <c r="C22" s="44" t="str">
        <f>IF(C10="",C7,C10)</f>
        <v>Luka Oinas</v>
      </c>
      <c r="D22" s="44" t="str">
        <f>IF(G10="",G8,G10)</f>
        <v>Mattias Bergkvist</v>
      </c>
      <c r="E22" s="58"/>
      <c r="F22" s="55">
        <v>-4</v>
      </c>
      <c r="G22" s="56">
        <v>-3</v>
      </c>
      <c r="H22" s="56">
        <v>-7</v>
      </c>
      <c r="I22" s="56"/>
      <c r="J22" s="57"/>
      <c r="K22" s="48">
        <f t="shared" si="0"/>
        <v>0</v>
      </c>
      <c r="L22" s="59">
        <f t="shared" si="1"/>
        <v>3</v>
      </c>
      <c r="M22" s="60" t="str">
        <f t="shared" si="2"/>
        <v/>
      </c>
      <c r="N22" s="61">
        <f t="shared" si="2"/>
        <v>1</v>
      </c>
      <c r="O22" s="4"/>
      <c r="X22" s="42"/>
    </row>
    <row r="23" spans="1:25" ht="15" customHeight="1" thickBot="1">
      <c r="A23" s="43"/>
      <c r="B23" s="39" t="s">
        <v>81</v>
      </c>
      <c r="C23" s="62" t="str">
        <f>IF(C14&gt;"",C14&amp;" / "&amp;C13,"")</f>
        <v/>
      </c>
      <c r="D23" s="62" t="str">
        <f>IF(G14&gt;"",G14&amp;" / "&amp;G13,"")</f>
        <v/>
      </c>
      <c r="E23" s="63"/>
      <c r="F23" s="64"/>
      <c r="G23" s="65"/>
      <c r="H23" s="65"/>
      <c r="I23" s="65"/>
      <c r="J23" s="66"/>
      <c r="K23" s="48" t="str">
        <f t="shared" si="0"/>
        <v/>
      </c>
      <c r="L23" s="59" t="str">
        <f t="shared" si="1"/>
        <v/>
      </c>
      <c r="M23" s="60" t="str">
        <f t="shared" si="2"/>
        <v/>
      </c>
      <c r="N23" s="61" t="str">
        <f t="shared" si="2"/>
        <v/>
      </c>
      <c r="O23" s="4"/>
      <c r="X23" s="42"/>
    </row>
    <row r="24" spans="1:25" ht="15.75" customHeight="1" thickBot="1">
      <c r="A24" s="4"/>
      <c r="I24" s="67" t="s">
        <v>82</v>
      </c>
      <c r="J24" s="68"/>
      <c r="K24" s="69">
        <f>IF(ISBLANK(C6),"",SUM(K17:K22))</f>
        <v>8</v>
      </c>
      <c r="L24" s="59">
        <f>IF(ISBLANK(G6),"",SUM(L17:L22))</f>
        <v>13</v>
      </c>
      <c r="M24" s="70">
        <f>IF(ISBLANK(F17),"",SUM(M17:M23))</f>
        <v>2</v>
      </c>
      <c r="N24" s="71">
        <f>IF(ISBLANK(F17),"",SUM(N17:N23))</f>
        <v>4</v>
      </c>
      <c r="O24" s="4"/>
      <c r="X24" s="42"/>
    </row>
    <row r="25" spans="1:25" ht="12" customHeight="1">
      <c r="A25" s="4"/>
      <c r="B25" s="8" t="s">
        <v>83</v>
      </c>
      <c r="O25" s="4"/>
    </row>
    <row r="26" spans="1:25" ht="15">
      <c r="A26" s="4"/>
      <c r="B26" s="18" t="s">
        <v>84</v>
      </c>
      <c r="C26" s="18"/>
      <c r="D26" s="18" t="s">
        <v>85</v>
      </c>
      <c r="E26" s="18"/>
      <c r="F26" s="18"/>
      <c r="G26" s="18" t="s">
        <v>86</v>
      </c>
      <c r="H26" s="18"/>
      <c r="I26" s="18"/>
      <c r="J26" s="8" t="s">
        <v>87</v>
      </c>
      <c r="O26" s="4"/>
      <c r="Y26" s="72"/>
    </row>
    <row r="27" spans="1:25" ht="15" thickBot="1">
      <c r="A27" s="73"/>
      <c r="B27" s="74"/>
      <c r="C27" s="74"/>
      <c r="D27" s="74"/>
      <c r="E27" s="74"/>
      <c r="F27" s="74"/>
      <c r="G27" s="74"/>
      <c r="H27" s="74"/>
      <c r="I27" s="74"/>
      <c r="J27" s="103" t="s">
        <v>11</v>
      </c>
      <c r="K27" s="103"/>
      <c r="L27" s="103"/>
      <c r="M27" s="103"/>
      <c r="N27" s="103"/>
      <c r="O27" s="4"/>
    </row>
    <row r="28" spans="1:25" ht="9.75" customHeight="1">
      <c r="A28" s="75"/>
      <c r="B28" s="76"/>
      <c r="C28" s="76"/>
      <c r="D28" s="76"/>
      <c r="E28" s="76"/>
      <c r="F28" s="76"/>
      <c r="G28" s="76"/>
      <c r="H28" s="76"/>
      <c r="I28" s="76"/>
      <c r="J28" s="77"/>
      <c r="K28" s="77"/>
      <c r="L28" s="77"/>
      <c r="M28" s="77"/>
      <c r="N28" s="77"/>
      <c r="O28" s="4"/>
    </row>
    <row r="29" spans="1:25">
      <c r="B29" s="12"/>
    </row>
    <row r="31" spans="1:25" ht="12.75" customHeight="1"/>
    <row r="46" spans="24:24">
      <c r="X46" s="42"/>
    </row>
    <row r="47" spans="24:24">
      <c r="X47" s="42"/>
    </row>
    <row r="48" spans="24:24">
      <c r="X48" s="42"/>
    </row>
    <row r="49" spans="24:24">
      <c r="X49" s="42"/>
    </row>
    <row r="50" spans="24:24">
      <c r="X50" s="42"/>
    </row>
    <row r="51" spans="24:24">
      <c r="X51" s="42"/>
    </row>
    <row r="52" spans="24:24">
      <c r="X52" s="42"/>
    </row>
    <row r="53" spans="24:24">
      <c r="X53" s="42"/>
    </row>
    <row r="54" spans="24:24">
      <c r="X54" s="42"/>
    </row>
    <row r="73" spans="24:24">
      <c r="X73" s="42"/>
    </row>
    <row r="74" spans="24:24">
      <c r="X74" s="42"/>
    </row>
    <row r="75" spans="24:24">
      <c r="X75" s="42"/>
    </row>
    <row r="76" spans="24:24">
      <c r="X76" s="42"/>
    </row>
    <row r="77" spans="24:24">
      <c r="X77" s="42"/>
    </row>
    <row r="78" spans="24:24">
      <c r="X78" s="42"/>
    </row>
    <row r="79" spans="24:24">
      <c r="X79" s="42"/>
    </row>
    <row r="80" spans="24:24">
      <c r="X80" s="42"/>
    </row>
    <row r="81" spans="24:24">
      <c r="X81" s="42"/>
    </row>
    <row r="100" spans="24:24">
      <c r="X100" s="42"/>
    </row>
    <row r="101" spans="24:24">
      <c r="X101" s="42"/>
    </row>
    <row r="102" spans="24:24">
      <c r="X102" s="42"/>
    </row>
    <row r="103" spans="24:24">
      <c r="X103" s="42"/>
    </row>
    <row r="104" spans="24:24">
      <c r="X104" s="42"/>
    </row>
    <row r="105" spans="24:24">
      <c r="X105" s="42"/>
    </row>
    <row r="106" spans="24:24">
      <c r="X106" s="42"/>
    </row>
    <row r="107" spans="24:24">
      <c r="X107" s="42"/>
    </row>
    <row r="108" spans="24:24">
      <c r="X108" s="42"/>
    </row>
  </sheetData>
  <mergeCells count="18">
    <mergeCell ref="J2:N2"/>
    <mergeCell ref="J3:N3"/>
    <mergeCell ref="C5:E5"/>
    <mergeCell ref="G5:N5"/>
    <mergeCell ref="C6:E6"/>
    <mergeCell ref="G6:N6"/>
    <mergeCell ref="C7:E7"/>
    <mergeCell ref="G7:N7"/>
    <mergeCell ref="C8:E8"/>
    <mergeCell ref="G8:N8"/>
    <mergeCell ref="C10:E10"/>
    <mergeCell ref="G10:N10"/>
    <mergeCell ref="J27:N27"/>
    <mergeCell ref="C13:E13"/>
    <mergeCell ref="G13:N13"/>
    <mergeCell ref="C14:E14"/>
    <mergeCell ref="G14:N14"/>
    <mergeCell ref="K16:L1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Roman,Normaali"&amp;12&amp;Kffffff&amp;A</oddHeader>
    <oddFooter>&amp;C&amp;"Times New Roman,Normaali"&amp;12&amp;KffffffSivu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1.Div Nousukarsinta Kevät 2024</vt:lpstr>
      <vt:lpstr>MBF 2-Maraton</vt:lpstr>
      <vt:lpstr>Wega 3- PT Jyväskylä</vt:lpstr>
      <vt:lpstr>OPT-86 3-PT Espoo 3</vt:lpstr>
      <vt:lpstr>PT Jyväskylä-OPT-86 3</vt:lpstr>
      <vt:lpstr>KuPTS-MBF 2</vt:lpstr>
      <vt:lpstr>PT Jyväskylä-PT Espoo 3</vt:lpstr>
      <vt:lpstr>Wega-OPT-86 3</vt:lpstr>
      <vt:lpstr>OPT-86 3-MBF 2</vt:lpstr>
      <vt:lpstr>Maraton-PT Espoo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Teemu Oinas</dc:creator>
  <dc:description/>
  <cp:lastModifiedBy>Sami Pyykkö</cp:lastModifiedBy>
  <cp:revision>56</cp:revision>
  <cp:lastPrinted>2024-04-25T06:59:41Z</cp:lastPrinted>
  <dcterms:created xsi:type="dcterms:W3CDTF">2009-03-14T11:59:03Z</dcterms:created>
  <dcterms:modified xsi:type="dcterms:W3CDTF">2024-04-29T07:39:54Z</dcterms:modified>
  <dc:language>fi-FI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