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755" windowHeight="7665" tabRatio="985"/>
  </bookViews>
  <sheets>
    <sheet name="M17NP jatko" sheetId="16" r:id="rId1"/>
    <sheet name="M17NP alkulohko" sheetId="18" r:id="rId2"/>
    <sheet name="N17NP jatko" sheetId="17" r:id="rId3"/>
    <sheet name="N17NP alkulohko" sheetId="19" r:id="rId4"/>
    <sheet name="M12 joukkue jatko" sheetId="10" r:id="rId5"/>
    <sheet name="M12 joukkue ottelut" sheetId="21" r:id="rId6"/>
    <sheet name="M12 joukkue alkulohko" sheetId="25" r:id="rId7"/>
    <sheet name="M12 joukkue conso" sheetId="26" r:id="rId8"/>
    <sheet name="M17joukkue jatko" sheetId="12" r:id="rId9"/>
    <sheet name="M17 joukkue ottelut" sheetId="22" r:id="rId10"/>
    <sheet name="M17joukkue alkulohko" sheetId="11" r:id="rId11"/>
    <sheet name="M17 joukkue conso" sheetId="27" r:id="rId12"/>
    <sheet name="N12 joukkue" sheetId="13" r:id="rId13"/>
    <sheet name="N12 joukkue ottelut" sheetId="23" r:id="rId14"/>
    <sheet name="N17 joukkue" sheetId="14" r:id="rId15"/>
    <sheet name="N17 joukkue ottelut" sheetId="24" r:id="rId16"/>
  </sheets>
  <calcPr calcId="145621"/>
</workbook>
</file>

<file path=xl/calcChain.xml><?xml version="1.0" encoding="utf-8"?>
<calcChain xmlns="http://schemas.openxmlformats.org/spreadsheetml/2006/main">
  <c r="L61" i="27" l="1"/>
  <c r="N61" i="27" s="1"/>
  <c r="K61" i="27"/>
  <c r="M61" i="27" s="1"/>
  <c r="D61" i="27"/>
  <c r="C61" i="27"/>
  <c r="L60" i="27"/>
  <c r="N60" i="27" s="1"/>
  <c r="K60" i="27"/>
  <c r="M60" i="27" s="1"/>
  <c r="D60" i="27"/>
  <c r="C60" i="27"/>
  <c r="L59" i="27"/>
  <c r="N59" i="27" s="1"/>
  <c r="K59" i="27"/>
  <c r="M59" i="27" s="1"/>
  <c r="D59" i="27"/>
  <c r="C59" i="27"/>
  <c r="L58" i="27"/>
  <c r="N58" i="27" s="1"/>
  <c r="K58" i="27"/>
  <c r="M58" i="27" s="1"/>
  <c r="D58" i="27"/>
  <c r="C58" i="27"/>
  <c r="L57" i="27"/>
  <c r="N57" i="27" s="1"/>
  <c r="K57" i="27"/>
  <c r="K62" i="27" s="1"/>
  <c r="D57" i="27"/>
  <c r="C57" i="27"/>
  <c r="L39" i="27"/>
  <c r="N39" i="27" s="1"/>
  <c r="K39" i="27"/>
  <c r="M39" i="27" s="1"/>
  <c r="D39" i="27"/>
  <c r="C39" i="27"/>
  <c r="L38" i="27"/>
  <c r="N38" i="27" s="1"/>
  <c r="K38" i="27"/>
  <c r="M38" i="27" s="1"/>
  <c r="D38" i="27"/>
  <c r="C38" i="27"/>
  <c r="L37" i="27"/>
  <c r="N37" i="27" s="1"/>
  <c r="K37" i="27"/>
  <c r="M37" i="27" s="1"/>
  <c r="D37" i="27"/>
  <c r="C37" i="27"/>
  <c r="L36" i="27"/>
  <c r="N36" i="27" s="1"/>
  <c r="K36" i="27"/>
  <c r="M36" i="27" s="1"/>
  <c r="D36" i="27"/>
  <c r="C36" i="27"/>
  <c r="L35" i="27"/>
  <c r="N35" i="27" s="1"/>
  <c r="K35" i="27"/>
  <c r="D35" i="27"/>
  <c r="C35" i="27"/>
  <c r="L17" i="27"/>
  <c r="N17" i="27" s="1"/>
  <c r="K17" i="27"/>
  <c r="M17" i="27" s="1"/>
  <c r="D17" i="27"/>
  <c r="C17" i="27"/>
  <c r="L16" i="27"/>
  <c r="N16" i="27" s="1"/>
  <c r="K16" i="27"/>
  <c r="M16" i="27" s="1"/>
  <c r="D16" i="27"/>
  <c r="C16" i="27"/>
  <c r="L15" i="27"/>
  <c r="N15" i="27" s="1"/>
  <c r="K15" i="27"/>
  <c r="M15" i="27" s="1"/>
  <c r="D15" i="27"/>
  <c r="C15" i="27"/>
  <c r="L14" i="27"/>
  <c r="N14" i="27" s="1"/>
  <c r="K14" i="27"/>
  <c r="M14" i="27" s="1"/>
  <c r="D14" i="27"/>
  <c r="C14" i="27"/>
  <c r="L13" i="27"/>
  <c r="N13" i="27" s="1"/>
  <c r="K13" i="27"/>
  <c r="D13" i="27"/>
  <c r="C13" i="27"/>
  <c r="L19" i="24"/>
  <c r="N19" i="24" s="1"/>
  <c r="K19" i="24"/>
  <c r="M19" i="24" s="1"/>
  <c r="C19" i="24"/>
  <c r="M18" i="24"/>
  <c r="L18" i="24"/>
  <c r="N18" i="24" s="1"/>
  <c r="K18" i="24"/>
  <c r="C18" i="24"/>
  <c r="N17" i="24"/>
  <c r="M17" i="24"/>
  <c r="L17" i="24"/>
  <c r="K17" i="24"/>
  <c r="D17" i="24"/>
  <c r="C17" i="24"/>
  <c r="L16" i="24"/>
  <c r="N16" i="24" s="1"/>
  <c r="K16" i="24"/>
  <c r="M16" i="24" s="1"/>
  <c r="C16" i="24"/>
  <c r="L15" i="24"/>
  <c r="N15" i="24" s="1"/>
  <c r="K15" i="24"/>
  <c r="K20" i="24" s="1"/>
  <c r="C15" i="24"/>
  <c r="L361" i="22"/>
  <c r="N361" i="22" s="1"/>
  <c r="K361" i="22"/>
  <c r="M361" i="22" s="1"/>
  <c r="D361" i="22"/>
  <c r="C361" i="22"/>
  <c r="N360" i="22"/>
  <c r="L360" i="22"/>
  <c r="K360" i="22"/>
  <c r="M360" i="22" s="1"/>
  <c r="D360" i="22"/>
  <c r="C360" i="22"/>
  <c r="L359" i="22"/>
  <c r="N359" i="22" s="1"/>
  <c r="K359" i="22"/>
  <c r="M359" i="22" s="1"/>
  <c r="D359" i="22"/>
  <c r="C359" i="22"/>
  <c r="L358" i="22"/>
  <c r="N358" i="22" s="1"/>
  <c r="K358" i="22"/>
  <c r="M358" i="22" s="1"/>
  <c r="D358" i="22"/>
  <c r="C358" i="22"/>
  <c r="L357" i="22"/>
  <c r="K357" i="22"/>
  <c r="D357" i="22"/>
  <c r="C357" i="22"/>
  <c r="L415" i="21"/>
  <c r="N415" i="21" s="1"/>
  <c r="K415" i="21"/>
  <c r="M415" i="21" s="1"/>
  <c r="C415" i="21"/>
  <c r="M414" i="21"/>
  <c r="L414" i="21"/>
  <c r="N414" i="21" s="1"/>
  <c r="K414" i="21"/>
  <c r="C414" i="21"/>
  <c r="L413" i="21"/>
  <c r="N413" i="21" s="1"/>
  <c r="K413" i="21"/>
  <c r="M413" i="21" s="1"/>
  <c r="D413" i="21"/>
  <c r="C413" i="21"/>
  <c r="L412" i="21"/>
  <c r="N412" i="21" s="1"/>
  <c r="K412" i="21"/>
  <c r="M412" i="21" s="1"/>
  <c r="C412" i="21"/>
  <c r="L411" i="21"/>
  <c r="N411" i="21" s="1"/>
  <c r="K411" i="21"/>
  <c r="M411" i="21" s="1"/>
  <c r="C411" i="21"/>
  <c r="L18" i="26"/>
  <c r="N18" i="26" s="1"/>
  <c r="K18" i="26"/>
  <c r="M18" i="26" s="1"/>
  <c r="C18" i="26"/>
  <c r="L17" i="26"/>
  <c r="N17" i="26" s="1"/>
  <c r="K17" i="26"/>
  <c r="M17" i="26" s="1"/>
  <c r="C17" i="26"/>
  <c r="L16" i="26"/>
  <c r="N16" i="26" s="1"/>
  <c r="K16" i="26"/>
  <c r="M16" i="26" s="1"/>
  <c r="D16" i="26"/>
  <c r="C16" i="26"/>
  <c r="L15" i="26"/>
  <c r="N15" i="26" s="1"/>
  <c r="K15" i="26"/>
  <c r="C15" i="26"/>
  <c r="L14" i="26"/>
  <c r="N14" i="26" s="1"/>
  <c r="K14" i="26"/>
  <c r="M14" i="26" s="1"/>
  <c r="C14" i="26"/>
  <c r="L391" i="21"/>
  <c r="N391" i="21" s="1"/>
  <c r="K391" i="21"/>
  <c r="M391" i="21" s="1"/>
  <c r="C391" i="21"/>
  <c r="L390" i="21"/>
  <c r="N390" i="21" s="1"/>
  <c r="K390" i="21"/>
  <c r="M390" i="21" s="1"/>
  <c r="C390" i="21"/>
  <c r="L389" i="21"/>
  <c r="N389" i="21" s="1"/>
  <c r="K389" i="21"/>
  <c r="M389" i="21" s="1"/>
  <c r="D389" i="21"/>
  <c r="C389" i="21"/>
  <c r="L388" i="21"/>
  <c r="N388" i="21" s="1"/>
  <c r="K388" i="21"/>
  <c r="C388" i="21"/>
  <c r="L387" i="21"/>
  <c r="N387" i="21" s="1"/>
  <c r="K387" i="21"/>
  <c r="M387" i="21" s="1"/>
  <c r="C387" i="21"/>
  <c r="L367" i="21"/>
  <c r="N367" i="21" s="1"/>
  <c r="K367" i="21"/>
  <c r="M367" i="21" s="1"/>
  <c r="C367" i="21"/>
  <c r="M366" i="21"/>
  <c r="L366" i="21"/>
  <c r="N366" i="21" s="1"/>
  <c r="K366" i="21"/>
  <c r="C366" i="21"/>
  <c r="L365" i="21"/>
  <c r="N365" i="21" s="1"/>
  <c r="K365" i="21"/>
  <c r="M365" i="21" s="1"/>
  <c r="D365" i="21"/>
  <c r="C365" i="21"/>
  <c r="L364" i="21"/>
  <c r="N364" i="21" s="1"/>
  <c r="K364" i="21"/>
  <c r="C364" i="21"/>
  <c r="L363" i="21"/>
  <c r="N363" i="21" s="1"/>
  <c r="K363" i="21"/>
  <c r="M363" i="21" s="1"/>
  <c r="C363" i="21"/>
  <c r="L343" i="21"/>
  <c r="N343" i="21" s="1"/>
  <c r="K343" i="21"/>
  <c r="M343" i="21" s="1"/>
  <c r="C343" i="21"/>
  <c r="L342" i="21"/>
  <c r="N342" i="21" s="1"/>
  <c r="K342" i="21"/>
  <c r="M342" i="21" s="1"/>
  <c r="C342" i="21"/>
  <c r="L341" i="21"/>
  <c r="N341" i="21" s="1"/>
  <c r="K341" i="21"/>
  <c r="M341" i="21" s="1"/>
  <c r="D341" i="21"/>
  <c r="C341" i="21"/>
  <c r="L340" i="21"/>
  <c r="N340" i="21" s="1"/>
  <c r="K340" i="21"/>
  <c r="M340" i="21" s="1"/>
  <c r="C340" i="21"/>
  <c r="L339" i="21"/>
  <c r="N339" i="21" s="1"/>
  <c r="K339" i="21"/>
  <c r="C339" i="21"/>
  <c r="K362" i="22" l="1"/>
  <c r="L362" i="22"/>
  <c r="M357" i="22"/>
  <c r="M362" i="22" s="1"/>
  <c r="N416" i="21"/>
  <c r="M416" i="21"/>
  <c r="J419" i="21" s="1"/>
  <c r="N62" i="27"/>
  <c r="K40" i="27"/>
  <c r="K18" i="27"/>
  <c r="N18" i="27"/>
  <c r="L62" i="27"/>
  <c r="M57" i="27"/>
  <c r="M62" i="27" s="1"/>
  <c r="J65" i="27" s="1"/>
  <c r="N40" i="27"/>
  <c r="L40" i="27"/>
  <c r="M35" i="27"/>
  <c r="M40" i="27" s="1"/>
  <c r="J43" i="27" s="1"/>
  <c r="L18" i="27"/>
  <c r="M13" i="27"/>
  <c r="M18" i="27" s="1"/>
  <c r="N392" i="21"/>
  <c r="K392" i="21"/>
  <c r="N20" i="24"/>
  <c r="L20" i="24"/>
  <c r="M15" i="24"/>
  <c r="M20" i="24" s="1"/>
  <c r="N368" i="21"/>
  <c r="K368" i="21"/>
  <c r="N357" i="22"/>
  <c r="N362" i="22" s="1"/>
  <c r="K416" i="21"/>
  <c r="L416" i="21"/>
  <c r="N19" i="26"/>
  <c r="K19" i="26"/>
  <c r="L19" i="26"/>
  <c r="M15" i="26"/>
  <c r="M19" i="26" s="1"/>
  <c r="J22" i="26" s="1"/>
  <c r="K344" i="21"/>
  <c r="L392" i="21"/>
  <c r="M388" i="21"/>
  <c r="M392" i="21" s="1"/>
  <c r="J395" i="21" s="1"/>
  <c r="L368" i="21"/>
  <c r="M364" i="21"/>
  <c r="M368" i="21" s="1"/>
  <c r="J371" i="21" s="1"/>
  <c r="N344" i="21"/>
  <c r="L344" i="21"/>
  <c r="M339" i="21"/>
  <c r="M344" i="21" s="1"/>
  <c r="J347" i="21" s="1"/>
  <c r="K265" i="21"/>
  <c r="M265" i="21" s="1"/>
  <c r="L265" i="21"/>
  <c r="N265" i="21" s="1"/>
  <c r="L69" i="24"/>
  <c r="N69" i="24" s="1"/>
  <c r="K69" i="24"/>
  <c r="M69" i="24" s="1"/>
  <c r="C69" i="24"/>
  <c r="L68" i="24"/>
  <c r="N68" i="24" s="1"/>
  <c r="K68" i="24"/>
  <c r="M68" i="24" s="1"/>
  <c r="C68" i="24"/>
  <c r="L67" i="24"/>
  <c r="N67" i="24" s="1"/>
  <c r="K67" i="24"/>
  <c r="M67" i="24" s="1"/>
  <c r="D67" i="24"/>
  <c r="C67" i="24"/>
  <c r="L66" i="24"/>
  <c r="N66" i="24" s="1"/>
  <c r="K66" i="24"/>
  <c r="M66" i="24" s="1"/>
  <c r="C66" i="24"/>
  <c r="L65" i="24"/>
  <c r="N65" i="24" s="1"/>
  <c r="K65" i="24"/>
  <c r="C65" i="24"/>
  <c r="L44" i="24"/>
  <c r="N44" i="24" s="1"/>
  <c r="K44" i="24"/>
  <c r="M44" i="24" s="1"/>
  <c r="C44" i="24"/>
  <c r="M43" i="24"/>
  <c r="L43" i="24"/>
  <c r="N43" i="24" s="1"/>
  <c r="K43" i="24"/>
  <c r="C43" i="24"/>
  <c r="L42" i="24"/>
  <c r="N42" i="24" s="1"/>
  <c r="K42" i="24"/>
  <c r="M42" i="24" s="1"/>
  <c r="D42" i="24"/>
  <c r="C42" i="24"/>
  <c r="L41" i="24"/>
  <c r="N41" i="24" s="1"/>
  <c r="K41" i="24"/>
  <c r="M41" i="24" s="1"/>
  <c r="C41" i="24"/>
  <c r="L40" i="24"/>
  <c r="N40" i="24" s="1"/>
  <c r="K40" i="24"/>
  <c r="C40" i="24"/>
  <c r="L69" i="23"/>
  <c r="N69" i="23" s="1"/>
  <c r="K69" i="23"/>
  <c r="M69" i="23" s="1"/>
  <c r="C69" i="23"/>
  <c r="L68" i="23"/>
  <c r="N68" i="23" s="1"/>
  <c r="K68" i="23"/>
  <c r="M68" i="23" s="1"/>
  <c r="C68" i="23"/>
  <c r="L67" i="23"/>
  <c r="N67" i="23" s="1"/>
  <c r="K67" i="23"/>
  <c r="M67" i="23" s="1"/>
  <c r="D67" i="23"/>
  <c r="C67" i="23"/>
  <c r="L66" i="23"/>
  <c r="N66" i="23" s="1"/>
  <c r="K66" i="23"/>
  <c r="M66" i="23" s="1"/>
  <c r="C66" i="23"/>
  <c r="L65" i="23"/>
  <c r="N65" i="23" s="1"/>
  <c r="K65" i="23"/>
  <c r="C65" i="23"/>
  <c r="L44" i="23"/>
  <c r="N44" i="23" s="1"/>
  <c r="K44" i="23"/>
  <c r="M44" i="23" s="1"/>
  <c r="C44" i="23"/>
  <c r="L43" i="23"/>
  <c r="N43" i="23" s="1"/>
  <c r="K43" i="23"/>
  <c r="M43" i="23" s="1"/>
  <c r="C43" i="23"/>
  <c r="L42" i="23"/>
  <c r="N42" i="23" s="1"/>
  <c r="K42" i="23"/>
  <c r="M42" i="23" s="1"/>
  <c r="D42" i="23"/>
  <c r="C42" i="23"/>
  <c r="L41" i="23"/>
  <c r="N41" i="23" s="1"/>
  <c r="K41" i="23"/>
  <c r="M41" i="23" s="1"/>
  <c r="C41" i="23"/>
  <c r="L40" i="23"/>
  <c r="N40" i="23" s="1"/>
  <c r="K40" i="23"/>
  <c r="C40" i="23"/>
  <c r="L19" i="23"/>
  <c r="N19" i="23" s="1"/>
  <c r="K19" i="23"/>
  <c r="M19" i="23" s="1"/>
  <c r="C19" i="23"/>
  <c r="L18" i="23"/>
  <c r="N18" i="23" s="1"/>
  <c r="K18" i="23"/>
  <c r="M18" i="23" s="1"/>
  <c r="C18" i="23"/>
  <c r="M17" i="23"/>
  <c r="L17" i="23"/>
  <c r="N17" i="23" s="1"/>
  <c r="K17" i="23"/>
  <c r="D17" i="23"/>
  <c r="C17" i="23"/>
  <c r="L16" i="23"/>
  <c r="N16" i="23" s="1"/>
  <c r="K16" i="23"/>
  <c r="M16" i="23" s="1"/>
  <c r="C16" i="23"/>
  <c r="L15" i="23"/>
  <c r="N15" i="23" s="1"/>
  <c r="K15" i="23"/>
  <c r="K20" i="23" s="1"/>
  <c r="C15" i="23"/>
  <c r="L319" i="21"/>
  <c r="N319" i="21" s="1"/>
  <c r="K319" i="21"/>
  <c r="M319" i="21" s="1"/>
  <c r="C319" i="21"/>
  <c r="M318" i="21"/>
  <c r="L318" i="21"/>
  <c r="N318" i="21" s="1"/>
  <c r="K318" i="21"/>
  <c r="C318" i="21"/>
  <c r="L317" i="21"/>
  <c r="N317" i="21" s="1"/>
  <c r="K317" i="21"/>
  <c r="M317" i="21" s="1"/>
  <c r="D317" i="21"/>
  <c r="C317" i="21"/>
  <c r="L316" i="21"/>
  <c r="N316" i="21" s="1"/>
  <c r="K316" i="21"/>
  <c r="M316" i="21" s="1"/>
  <c r="C316" i="21"/>
  <c r="L315" i="21"/>
  <c r="N315" i="21" s="1"/>
  <c r="K315" i="21"/>
  <c r="K320" i="21" s="1"/>
  <c r="C315" i="21"/>
  <c r="L294" i="21"/>
  <c r="N294" i="21" s="1"/>
  <c r="K294" i="21"/>
  <c r="M294" i="21" s="1"/>
  <c r="C294" i="21"/>
  <c r="L293" i="21"/>
  <c r="N293" i="21" s="1"/>
  <c r="K293" i="21"/>
  <c r="M293" i="21" s="1"/>
  <c r="C293" i="21"/>
  <c r="L292" i="21"/>
  <c r="N292" i="21" s="1"/>
  <c r="K292" i="21"/>
  <c r="M292" i="21" s="1"/>
  <c r="D292" i="21"/>
  <c r="C292" i="21"/>
  <c r="L291" i="21"/>
  <c r="N291" i="21" s="1"/>
  <c r="K291" i="21"/>
  <c r="M291" i="21" s="1"/>
  <c r="C291" i="21"/>
  <c r="L290" i="21"/>
  <c r="N290" i="21" s="1"/>
  <c r="K290" i="21"/>
  <c r="C290" i="21"/>
  <c r="L269" i="21"/>
  <c r="N269" i="21" s="1"/>
  <c r="K269" i="21"/>
  <c r="M269" i="21" s="1"/>
  <c r="C269" i="21"/>
  <c r="M268" i="21"/>
  <c r="L268" i="21"/>
  <c r="N268" i="21" s="1"/>
  <c r="K268" i="21"/>
  <c r="C268" i="21"/>
  <c r="L267" i="21"/>
  <c r="N267" i="21" s="1"/>
  <c r="K267" i="21"/>
  <c r="M267" i="21" s="1"/>
  <c r="D267" i="21"/>
  <c r="C267" i="21"/>
  <c r="L266" i="21"/>
  <c r="N266" i="21" s="1"/>
  <c r="K266" i="21"/>
  <c r="M266" i="21" s="1"/>
  <c r="C266" i="21"/>
  <c r="C265" i="21"/>
  <c r="N244" i="21"/>
  <c r="L244" i="21"/>
  <c r="K244" i="21"/>
  <c r="M244" i="21" s="1"/>
  <c r="C244" i="21"/>
  <c r="L243" i="21"/>
  <c r="N243" i="21" s="1"/>
  <c r="K243" i="21"/>
  <c r="M243" i="21" s="1"/>
  <c r="C243" i="21"/>
  <c r="L242" i="21"/>
  <c r="N242" i="21" s="1"/>
  <c r="K242" i="21"/>
  <c r="M242" i="21" s="1"/>
  <c r="D242" i="21"/>
  <c r="C242" i="21"/>
  <c r="L241" i="21"/>
  <c r="N241" i="21" s="1"/>
  <c r="K241" i="21"/>
  <c r="M241" i="21" s="1"/>
  <c r="C241" i="21"/>
  <c r="L240" i="21"/>
  <c r="N240" i="21" s="1"/>
  <c r="K240" i="21"/>
  <c r="K245" i="21" s="1"/>
  <c r="C240" i="21"/>
  <c r="L219" i="21"/>
  <c r="N219" i="21" s="1"/>
  <c r="K219" i="21"/>
  <c r="M219" i="21" s="1"/>
  <c r="C219" i="21"/>
  <c r="L218" i="21"/>
  <c r="N218" i="21" s="1"/>
  <c r="K218" i="21"/>
  <c r="M218" i="21" s="1"/>
  <c r="C218" i="21"/>
  <c r="L217" i="21"/>
  <c r="N217" i="21" s="1"/>
  <c r="K217" i="21"/>
  <c r="M217" i="21" s="1"/>
  <c r="D217" i="21"/>
  <c r="C217" i="21"/>
  <c r="L216" i="21"/>
  <c r="N216" i="21" s="1"/>
  <c r="K216" i="21"/>
  <c r="M216" i="21" s="1"/>
  <c r="C216" i="21"/>
  <c r="L215" i="21"/>
  <c r="N215" i="21" s="1"/>
  <c r="K215" i="21"/>
  <c r="C215" i="21"/>
  <c r="L194" i="21"/>
  <c r="N194" i="21" s="1"/>
  <c r="K194" i="21"/>
  <c r="M194" i="21" s="1"/>
  <c r="C194" i="21"/>
  <c r="L193" i="21"/>
  <c r="N193" i="21" s="1"/>
  <c r="K193" i="21"/>
  <c r="M193" i="21" s="1"/>
  <c r="C193" i="21"/>
  <c r="L192" i="21"/>
  <c r="N192" i="21" s="1"/>
  <c r="K192" i="21"/>
  <c r="M192" i="21" s="1"/>
  <c r="D192" i="21"/>
  <c r="C192" i="21"/>
  <c r="L191" i="21"/>
  <c r="N191" i="21" s="1"/>
  <c r="K191" i="21"/>
  <c r="M191" i="21" s="1"/>
  <c r="C191" i="21"/>
  <c r="L190" i="21"/>
  <c r="N190" i="21" s="1"/>
  <c r="K190" i="21"/>
  <c r="C190" i="21"/>
  <c r="L169" i="21"/>
  <c r="N169" i="21" s="1"/>
  <c r="K169" i="21"/>
  <c r="M169" i="21" s="1"/>
  <c r="C169" i="21"/>
  <c r="L168" i="21"/>
  <c r="N168" i="21" s="1"/>
  <c r="K168" i="21"/>
  <c r="M168" i="21" s="1"/>
  <c r="C168" i="21"/>
  <c r="L167" i="21"/>
  <c r="N167" i="21" s="1"/>
  <c r="K167" i="21"/>
  <c r="M167" i="21" s="1"/>
  <c r="D167" i="21"/>
  <c r="C167" i="21"/>
  <c r="L166" i="21"/>
  <c r="N166" i="21" s="1"/>
  <c r="K166" i="21"/>
  <c r="M166" i="21" s="1"/>
  <c r="C166" i="21"/>
  <c r="L165" i="21"/>
  <c r="N165" i="21" s="1"/>
  <c r="K165" i="21"/>
  <c r="C165" i="21"/>
  <c r="L144" i="21"/>
  <c r="N144" i="21" s="1"/>
  <c r="K144" i="21"/>
  <c r="M144" i="21" s="1"/>
  <c r="C144" i="21"/>
  <c r="M143" i="21"/>
  <c r="L143" i="21"/>
  <c r="N143" i="21" s="1"/>
  <c r="K143" i="21"/>
  <c r="C143" i="21"/>
  <c r="L142" i="21"/>
  <c r="N142" i="21" s="1"/>
  <c r="K142" i="21"/>
  <c r="M142" i="21" s="1"/>
  <c r="D142" i="21"/>
  <c r="C142" i="21"/>
  <c r="L141" i="21"/>
  <c r="N141" i="21" s="1"/>
  <c r="K141" i="21"/>
  <c r="C141" i="21"/>
  <c r="L140" i="21"/>
  <c r="N140" i="21" s="1"/>
  <c r="K140" i="21"/>
  <c r="M140" i="21" s="1"/>
  <c r="C140" i="21"/>
  <c r="L119" i="21"/>
  <c r="N119" i="21" s="1"/>
  <c r="K119" i="21"/>
  <c r="M119" i="21" s="1"/>
  <c r="C119" i="21"/>
  <c r="M118" i="21"/>
  <c r="L118" i="21"/>
  <c r="N118" i="21" s="1"/>
  <c r="K118" i="21"/>
  <c r="C118" i="21"/>
  <c r="L117" i="21"/>
  <c r="N117" i="21" s="1"/>
  <c r="K117" i="21"/>
  <c r="M117" i="21" s="1"/>
  <c r="D117" i="21"/>
  <c r="C117" i="21"/>
  <c r="L116" i="21"/>
  <c r="N116" i="21" s="1"/>
  <c r="K116" i="21"/>
  <c r="M116" i="21" s="1"/>
  <c r="C116" i="21"/>
  <c r="L115" i="21"/>
  <c r="N115" i="21" s="1"/>
  <c r="K115" i="21"/>
  <c r="K120" i="21" s="1"/>
  <c r="C115" i="21"/>
  <c r="L94" i="21"/>
  <c r="N94" i="21" s="1"/>
  <c r="K94" i="21"/>
  <c r="M94" i="21" s="1"/>
  <c r="C94" i="21"/>
  <c r="L93" i="21"/>
  <c r="N93" i="21" s="1"/>
  <c r="K93" i="21"/>
  <c r="M93" i="21" s="1"/>
  <c r="C93" i="21"/>
  <c r="L92" i="21"/>
  <c r="N92" i="21" s="1"/>
  <c r="K92" i="21"/>
  <c r="M92" i="21" s="1"/>
  <c r="D92" i="21"/>
  <c r="C92" i="21"/>
  <c r="L91" i="21"/>
  <c r="N91" i="21" s="1"/>
  <c r="K91" i="21"/>
  <c r="M91" i="21" s="1"/>
  <c r="C91" i="21"/>
  <c r="L90" i="21"/>
  <c r="N90" i="21" s="1"/>
  <c r="K90" i="21"/>
  <c r="C90" i="21"/>
  <c r="L69" i="21"/>
  <c r="N69" i="21" s="1"/>
  <c r="K69" i="21"/>
  <c r="M69" i="21" s="1"/>
  <c r="C69" i="21"/>
  <c r="M68" i="21"/>
  <c r="L68" i="21"/>
  <c r="N68" i="21" s="1"/>
  <c r="K68" i="21"/>
  <c r="C68" i="21"/>
  <c r="L67" i="21"/>
  <c r="N67" i="21" s="1"/>
  <c r="K67" i="21"/>
  <c r="M67" i="21" s="1"/>
  <c r="D67" i="21"/>
  <c r="C67" i="21"/>
  <c r="L66" i="21"/>
  <c r="N66" i="21" s="1"/>
  <c r="K66" i="21"/>
  <c r="M66" i="21" s="1"/>
  <c r="C66" i="21"/>
  <c r="L65" i="21"/>
  <c r="N65" i="21" s="1"/>
  <c r="K65" i="21"/>
  <c r="C65" i="21"/>
  <c r="L44" i="21"/>
  <c r="N44" i="21" s="1"/>
  <c r="K44" i="21"/>
  <c r="M44" i="21" s="1"/>
  <c r="C44" i="21"/>
  <c r="M43" i="21"/>
  <c r="L43" i="21"/>
  <c r="N43" i="21" s="1"/>
  <c r="K43" i="21"/>
  <c r="C43" i="21"/>
  <c r="L42" i="21"/>
  <c r="N42" i="21" s="1"/>
  <c r="K42" i="21"/>
  <c r="M42" i="21" s="1"/>
  <c r="D42" i="21"/>
  <c r="C42" i="21"/>
  <c r="L41" i="21"/>
  <c r="N41" i="21" s="1"/>
  <c r="K41" i="21"/>
  <c r="M41" i="21" s="1"/>
  <c r="C41" i="21"/>
  <c r="L40" i="21"/>
  <c r="N40" i="21" s="1"/>
  <c r="K40" i="21"/>
  <c r="C40" i="21"/>
  <c r="L19" i="21"/>
  <c r="N19" i="21" s="1"/>
  <c r="K19" i="21"/>
  <c r="M19" i="21" s="1"/>
  <c r="C19" i="21"/>
  <c r="L18" i="21"/>
  <c r="N18" i="21" s="1"/>
  <c r="K18" i="21"/>
  <c r="M18" i="21" s="1"/>
  <c r="C18" i="21"/>
  <c r="L17" i="21"/>
  <c r="N17" i="21" s="1"/>
  <c r="K17" i="21"/>
  <c r="M17" i="21" s="1"/>
  <c r="D17" i="21"/>
  <c r="C17" i="21"/>
  <c r="L16" i="21"/>
  <c r="N16" i="21" s="1"/>
  <c r="K16" i="21"/>
  <c r="M16" i="21" s="1"/>
  <c r="C16" i="21"/>
  <c r="L15" i="21"/>
  <c r="N15" i="21" s="1"/>
  <c r="K15" i="21"/>
  <c r="C15" i="21"/>
  <c r="L339" i="22"/>
  <c r="N339" i="22" s="1"/>
  <c r="K339" i="22"/>
  <c r="M339" i="22" s="1"/>
  <c r="D339" i="22"/>
  <c r="C339" i="22"/>
  <c r="L338" i="22"/>
  <c r="N338" i="22" s="1"/>
  <c r="K338" i="22"/>
  <c r="M338" i="22" s="1"/>
  <c r="D338" i="22"/>
  <c r="C338" i="22"/>
  <c r="L337" i="22"/>
  <c r="N337" i="22" s="1"/>
  <c r="K337" i="22"/>
  <c r="M337" i="22" s="1"/>
  <c r="D337" i="22"/>
  <c r="C337" i="22"/>
  <c r="L336" i="22"/>
  <c r="N336" i="22" s="1"/>
  <c r="K336" i="22"/>
  <c r="M336" i="22" s="1"/>
  <c r="D336" i="22"/>
  <c r="C336" i="22"/>
  <c r="L335" i="22"/>
  <c r="N335" i="22" s="1"/>
  <c r="K335" i="22"/>
  <c r="D335" i="22"/>
  <c r="C335" i="22"/>
  <c r="L316" i="22"/>
  <c r="N316" i="22" s="1"/>
  <c r="K316" i="22"/>
  <c r="M316" i="22" s="1"/>
  <c r="D316" i="22"/>
  <c r="C316" i="22"/>
  <c r="L315" i="22"/>
  <c r="N315" i="22" s="1"/>
  <c r="K315" i="22"/>
  <c r="M315" i="22" s="1"/>
  <c r="D315" i="22"/>
  <c r="C315" i="22"/>
  <c r="L314" i="22"/>
  <c r="N314" i="22" s="1"/>
  <c r="K314" i="22"/>
  <c r="M314" i="22" s="1"/>
  <c r="D314" i="22"/>
  <c r="C314" i="22"/>
  <c r="L313" i="22"/>
  <c r="N313" i="22" s="1"/>
  <c r="K313" i="22"/>
  <c r="M313" i="22" s="1"/>
  <c r="D313" i="22"/>
  <c r="C313" i="22"/>
  <c r="L312" i="22"/>
  <c r="K312" i="22"/>
  <c r="D312" i="22"/>
  <c r="C312" i="22"/>
  <c r="L293" i="22"/>
  <c r="N293" i="22" s="1"/>
  <c r="K293" i="22"/>
  <c r="M293" i="22" s="1"/>
  <c r="D293" i="22"/>
  <c r="C293" i="22"/>
  <c r="L292" i="22"/>
  <c r="N292" i="22" s="1"/>
  <c r="K292" i="22"/>
  <c r="M292" i="22" s="1"/>
  <c r="D292" i="22"/>
  <c r="C292" i="22"/>
  <c r="L291" i="22"/>
  <c r="N291" i="22" s="1"/>
  <c r="K291" i="22"/>
  <c r="M291" i="22" s="1"/>
  <c r="D291" i="22"/>
  <c r="C291" i="22"/>
  <c r="L290" i="22"/>
  <c r="N290" i="22" s="1"/>
  <c r="K290" i="22"/>
  <c r="M290" i="22" s="1"/>
  <c r="D290" i="22"/>
  <c r="C290" i="22"/>
  <c r="L289" i="22"/>
  <c r="K289" i="22"/>
  <c r="D289" i="22"/>
  <c r="C289" i="22"/>
  <c r="L270" i="22"/>
  <c r="N270" i="22" s="1"/>
  <c r="K270" i="22"/>
  <c r="M270" i="22" s="1"/>
  <c r="D270" i="22"/>
  <c r="C270" i="22"/>
  <c r="L269" i="22"/>
  <c r="N269" i="22" s="1"/>
  <c r="K269" i="22"/>
  <c r="M269" i="22" s="1"/>
  <c r="D269" i="22"/>
  <c r="C269" i="22"/>
  <c r="L268" i="22"/>
  <c r="N268" i="22" s="1"/>
  <c r="K268" i="22"/>
  <c r="M268" i="22" s="1"/>
  <c r="D268" i="22"/>
  <c r="C268" i="22"/>
  <c r="L267" i="22"/>
  <c r="N267" i="22" s="1"/>
  <c r="K267" i="22"/>
  <c r="M267" i="22" s="1"/>
  <c r="D267" i="22"/>
  <c r="C267" i="22"/>
  <c r="L266" i="22"/>
  <c r="K266" i="22"/>
  <c r="D266" i="22"/>
  <c r="C266" i="22"/>
  <c r="L247" i="22"/>
  <c r="N247" i="22" s="1"/>
  <c r="K247" i="22"/>
  <c r="M247" i="22" s="1"/>
  <c r="D247" i="22"/>
  <c r="C247" i="22"/>
  <c r="L246" i="22"/>
  <c r="N246" i="22" s="1"/>
  <c r="K246" i="22"/>
  <c r="M246" i="22" s="1"/>
  <c r="D246" i="22"/>
  <c r="C246" i="22"/>
  <c r="L245" i="22"/>
  <c r="N245" i="22" s="1"/>
  <c r="K245" i="22"/>
  <c r="M245" i="22" s="1"/>
  <c r="D245" i="22"/>
  <c r="C245" i="22"/>
  <c r="L244" i="22"/>
  <c r="N244" i="22" s="1"/>
  <c r="K244" i="22"/>
  <c r="M244" i="22" s="1"/>
  <c r="D244" i="22"/>
  <c r="C244" i="22"/>
  <c r="L243" i="22"/>
  <c r="N243" i="22" s="1"/>
  <c r="K243" i="22"/>
  <c r="D243" i="22"/>
  <c r="C243" i="22"/>
  <c r="L224" i="22"/>
  <c r="N224" i="22" s="1"/>
  <c r="K224" i="22"/>
  <c r="M224" i="22" s="1"/>
  <c r="D224" i="22"/>
  <c r="C224" i="22"/>
  <c r="L223" i="22"/>
  <c r="N223" i="22" s="1"/>
  <c r="K223" i="22"/>
  <c r="M223" i="22" s="1"/>
  <c r="D223" i="22"/>
  <c r="C223" i="22"/>
  <c r="L222" i="22"/>
  <c r="N222" i="22" s="1"/>
  <c r="K222" i="22"/>
  <c r="M222" i="22" s="1"/>
  <c r="D222" i="22"/>
  <c r="C222" i="22"/>
  <c r="L221" i="22"/>
  <c r="N221" i="22" s="1"/>
  <c r="K221" i="22"/>
  <c r="M221" i="22" s="1"/>
  <c r="D221" i="22"/>
  <c r="C221" i="22"/>
  <c r="L220" i="22"/>
  <c r="K220" i="22"/>
  <c r="D220" i="22"/>
  <c r="C220" i="22"/>
  <c r="L201" i="22"/>
  <c r="N201" i="22" s="1"/>
  <c r="K201" i="22"/>
  <c r="M201" i="22" s="1"/>
  <c r="D201" i="22"/>
  <c r="C201" i="22"/>
  <c r="L200" i="22"/>
  <c r="N200" i="22" s="1"/>
  <c r="K200" i="22"/>
  <c r="M200" i="22" s="1"/>
  <c r="D200" i="22"/>
  <c r="C200" i="22"/>
  <c r="L199" i="22"/>
  <c r="N199" i="22" s="1"/>
  <c r="K199" i="22"/>
  <c r="M199" i="22" s="1"/>
  <c r="D199" i="22"/>
  <c r="C199" i="22"/>
  <c r="L198" i="22"/>
  <c r="N198" i="22" s="1"/>
  <c r="K198" i="22"/>
  <c r="M198" i="22" s="1"/>
  <c r="D198" i="22"/>
  <c r="C198" i="22"/>
  <c r="L197" i="22"/>
  <c r="N197" i="22" s="1"/>
  <c r="K197" i="22"/>
  <c r="D197" i="22"/>
  <c r="C197" i="22"/>
  <c r="L178" i="22"/>
  <c r="N178" i="22" s="1"/>
  <c r="K178" i="22"/>
  <c r="M178" i="22" s="1"/>
  <c r="D178" i="22"/>
  <c r="C178" i="22"/>
  <c r="L177" i="22"/>
  <c r="N177" i="22" s="1"/>
  <c r="K177" i="22"/>
  <c r="M177" i="22" s="1"/>
  <c r="D177" i="22"/>
  <c r="C177" i="22"/>
  <c r="L176" i="22"/>
  <c r="N176" i="22" s="1"/>
  <c r="K176" i="22"/>
  <c r="M176" i="22" s="1"/>
  <c r="D176" i="22"/>
  <c r="C176" i="22"/>
  <c r="L175" i="22"/>
  <c r="N175" i="22" s="1"/>
  <c r="K175" i="22"/>
  <c r="M175" i="22" s="1"/>
  <c r="D175" i="22"/>
  <c r="C175" i="22"/>
  <c r="L174" i="22"/>
  <c r="N174" i="22" s="1"/>
  <c r="K174" i="22"/>
  <c r="D174" i="22"/>
  <c r="C174" i="22"/>
  <c r="L155" i="22"/>
  <c r="N155" i="22" s="1"/>
  <c r="K155" i="22"/>
  <c r="M155" i="22" s="1"/>
  <c r="D155" i="22"/>
  <c r="C155" i="22"/>
  <c r="L154" i="22"/>
  <c r="N154" i="22" s="1"/>
  <c r="K154" i="22"/>
  <c r="M154" i="22" s="1"/>
  <c r="D154" i="22"/>
  <c r="C154" i="22"/>
  <c r="L153" i="22"/>
  <c r="N153" i="22" s="1"/>
  <c r="K153" i="22"/>
  <c r="M153" i="22" s="1"/>
  <c r="D153" i="22"/>
  <c r="C153" i="22"/>
  <c r="L152" i="22"/>
  <c r="N152" i="22" s="1"/>
  <c r="K152" i="22"/>
  <c r="M152" i="22" s="1"/>
  <c r="D152" i="22"/>
  <c r="C152" i="22"/>
  <c r="L151" i="22"/>
  <c r="N151" i="22" s="1"/>
  <c r="K151" i="22"/>
  <c r="D151" i="22"/>
  <c r="C151" i="22"/>
  <c r="L132" i="22"/>
  <c r="N132" i="22" s="1"/>
  <c r="K132" i="22"/>
  <c r="M132" i="22" s="1"/>
  <c r="D132" i="22"/>
  <c r="C132" i="22"/>
  <c r="N131" i="22"/>
  <c r="L131" i="22"/>
  <c r="K131" i="22"/>
  <c r="M131" i="22" s="1"/>
  <c r="D131" i="22"/>
  <c r="C131" i="22"/>
  <c r="L130" i="22"/>
  <c r="N130" i="22" s="1"/>
  <c r="K130" i="22"/>
  <c r="M130" i="22" s="1"/>
  <c r="D130" i="22"/>
  <c r="C130" i="22"/>
  <c r="L129" i="22"/>
  <c r="N129" i="22" s="1"/>
  <c r="K129" i="22"/>
  <c r="M129" i="22" s="1"/>
  <c r="D129" i="22"/>
  <c r="C129" i="22"/>
  <c r="L128" i="22"/>
  <c r="N128" i="22" s="1"/>
  <c r="K128" i="22"/>
  <c r="D128" i="22"/>
  <c r="C128" i="22"/>
  <c r="L109" i="22"/>
  <c r="N109" i="22" s="1"/>
  <c r="K109" i="22"/>
  <c r="M109" i="22" s="1"/>
  <c r="D109" i="22"/>
  <c r="C109" i="22"/>
  <c r="L108" i="22"/>
  <c r="N108" i="22" s="1"/>
  <c r="K108" i="22"/>
  <c r="M108" i="22" s="1"/>
  <c r="D108" i="22"/>
  <c r="C108" i="22"/>
  <c r="L107" i="22"/>
  <c r="N107" i="22" s="1"/>
  <c r="K107" i="22"/>
  <c r="M107" i="22" s="1"/>
  <c r="D107" i="22"/>
  <c r="C107" i="22"/>
  <c r="L106" i="22"/>
  <c r="N106" i="22" s="1"/>
  <c r="K106" i="22"/>
  <c r="M106" i="22" s="1"/>
  <c r="D106" i="22"/>
  <c r="C106" i="22"/>
  <c r="L105" i="22"/>
  <c r="N105" i="22" s="1"/>
  <c r="K105" i="22"/>
  <c r="D105" i="22"/>
  <c r="C105" i="22"/>
  <c r="L86" i="22"/>
  <c r="N86" i="22" s="1"/>
  <c r="K86" i="22"/>
  <c r="M86" i="22" s="1"/>
  <c r="D86" i="22"/>
  <c r="C86" i="22"/>
  <c r="L85" i="22"/>
  <c r="N85" i="22" s="1"/>
  <c r="K85" i="22"/>
  <c r="M85" i="22" s="1"/>
  <c r="D85" i="22"/>
  <c r="C85" i="22"/>
  <c r="L84" i="22"/>
  <c r="N84" i="22" s="1"/>
  <c r="K84" i="22"/>
  <c r="M84" i="22" s="1"/>
  <c r="D84" i="22"/>
  <c r="C84" i="22"/>
  <c r="L83" i="22"/>
  <c r="N83" i="22" s="1"/>
  <c r="K83" i="22"/>
  <c r="M83" i="22" s="1"/>
  <c r="D83" i="22"/>
  <c r="C83" i="22"/>
  <c r="L82" i="22"/>
  <c r="N82" i="22" s="1"/>
  <c r="K82" i="22"/>
  <c r="D82" i="22"/>
  <c r="C82" i="22"/>
  <c r="L63" i="22"/>
  <c r="N63" i="22" s="1"/>
  <c r="K63" i="22"/>
  <c r="M63" i="22" s="1"/>
  <c r="D63" i="22"/>
  <c r="C63" i="22"/>
  <c r="L62" i="22"/>
  <c r="N62" i="22" s="1"/>
  <c r="K62" i="22"/>
  <c r="M62" i="22" s="1"/>
  <c r="D62" i="22"/>
  <c r="C62" i="22"/>
  <c r="L61" i="22"/>
  <c r="N61" i="22" s="1"/>
  <c r="K61" i="22"/>
  <c r="M61" i="22" s="1"/>
  <c r="D61" i="22"/>
  <c r="C61" i="22"/>
  <c r="L60" i="22"/>
  <c r="N60" i="22" s="1"/>
  <c r="K60" i="22"/>
  <c r="M60" i="22" s="1"/>
  <c r="D60" i="22"/>
  <c r="C60" i="22"/>
  <c r="L59" i="22"/>
  <c r="K59" i="22"/>
  <c r="D59" i="22"/>
  <c r="C59" i="22"/>
  <c r="L40" i="22"/>
  <c r="N40" i="22" s="1"/>
  <c r="K40" i="22"/>
  <c r="M40" i="22" s="1"/>
  <c r="D40" i="22"/>
  <c r="C40" i="22"/>
  <c r="L39" i="22"/>
  <c r="N39" i="22" s="1"/>
  <c r="K39" i="22"/>
  <c r="M39" i="22" s="1"/>
  <c r="D39" i="22"/>
  <c r="C39" i="22"/>
  <c r="L38" i="22"/>
  <c r="N38" i="22" s="1"/>
  <c r="K38" i="22"/>
  <c r="M38" i="22" s="1"/>
  <c r="D38" i="22"/>
  <c r="C38" i="22"/>
  <c r="L37" i="22"/>
  <c r="N37" i="22" s="1"/>
  <c r="K37" i="22"/>
  <c r="M37" i="22" s="1"/>
  <c r="D37" i="22"/>
  <c r="C37" i="22"/>
  <c r="L36" i="22"/>
  <c r="N36" i="22" s="1"/>
  <c r="K36" i="22"/>
  <c r="D36" i="22"/>
  <c r="C36" i="22"/>
  <c r="L17" i="22"/>
  <c r="N17" i="22" s="1"/>
  <c r="K17" i="22"/>
  <c r="M17" i="22" s="1"/>
  <c r="D17" i="22"/>
  <c r="C17" i="22"/>
  <c r="N16" i="22"/>
  <c r="L16" i="22"/>
  <c r="K16" i="22"/>
  <c r="M16" i="22" s="1"/>
  <c r="D16" i="22"/>
  <c r="C16" i="22"/>
  <c r="L15" i="22"/>
  <c r="N15" i="22" s="1"/>
  <c r="K15" i="22"/>
  <c r="M15" i="22" s="1"/>
  <c r="D15" i="22"/>
  <c r="C15" i="22"/>
  <c r="L14" i="22"/>
  <c r="N14" i="22" s="1"/>
  <c r="K14" i="22"/>
  <c r="M14" i="22" s="1"/>
  <c r="D14" i="22"/>
  <c r="C14" i="22"/>
  <c r="L13" i="22"/>
  <c r="N13" i="22" s="1"/>
  <c r="K13" i="22"/>
  <c r="D13" i="22"/>
  <c r="C13" i="22"/>
  <c r="K340" i="22" l="1"/>
  <c r="N340" i="22"/>
  <c r="K45" i="24"/>
  <c r="M40" i="24"/>
  <c r="J21" i="27"/>
  <c r="K317" i="22"/>
  <c r="L317" i="22"/>
  <c r="M312" i="22"/>
  <c r="N312" i="22"/>
  <c r="N317" i="22" s="1"/>
  <c r="J23" i="24"/>
  <c r="N70" i="24"/>
  <c r="K70" i="24"/>
  <c r="M65" i="24"/>
  <c r="M70" i="24" s="1"/>
  <c r="J365" i="22"/>
  <c r="K294" i="22"/>
  <c r="L294" i="22"/>
  <c r="N289" i="22"/>
  <c r="N294" i="22" s="1"/>
  <c r="K271" i="22"/>
  <c r="L271" i="22"/>
  <c r="M266" i="22"/>
  <c r="M271" i="22" s="1"/>
  <c r="N266" i="22"/>
  <c r="N271" i="22" s="1"/>
  <c r="J274" i="22" s="1"/>
  <c r="K248" i="22"/>
  <c r="N248" i="22"/>
  <c r="K225" i="22"/>
  <c r="L225" i="22"/>
  <c r="N220" i="22"/>
  <c r="N225" i="22" s="1"/>
  <c r="M315" i="21"/>
  <c r="K295" i="21"/>
  <c r="M290" i="21"/>
  <c r="K202" i="22"/>
  <c r="N202" i="22"/>
  <c r="K64" i="22"/>
  <c r="L64" i="22"/>
  <c r="N59" i="22"/>
  <c r="M59" i="22"/>
  <c r="K220" i="21"/>
  <c r="N220" i="21"/>
  <c r="M215" i="21"/>
  <c r="K270" i="21"/>
  <c r="N245" i="21"/>
  <c r="K179" i="22"/>
  <c r="N179" i="22"/>
  <c r="K133" i="22"/>
  <c r="N133" i="22"/>
  <c r="K70" i="21"/>
  <c r="M65" i="21"/>
  <c r="K195" i="21"/>
  <c r="N195" i="21"/>
  <c r="M190" i="21"/>
  <c r="K145" i="21"/>
  <c r="K45" i="23"/>
  <c r="M40" i="23"/>
  <c r="N20" i="23"/>
  <c r="M15" i="23"/>
  <c r="K41" i="22"/>
  <c r="N41" i="22"/>
  <c r="K45" i="21"/>
  <c r="M40" i="21"/>
  <c r="N120" i="21"/>
  <c r="M115" i="21"/>
  <c r="M120" i="21" s="1"/>
  <c r="J123" i="21" s="1"/>
  <c r="N110" i="22"/>
  <c r="K110" i="22"/>
  <c r="K156" i="22"/>
  <c r="N156" i="22"/>
  <c r="K18" i="22"/>
  <c r="N18" i="22"/>
  <c r="M13" i="22"/>
  <c r="K20" i="21"/>
  <c r="N20" i="21"/>
  <c r="M15" i="21"/>
  <c r="L20" i="21"/>
  <c r="K95" i="21"/>
  <c r="N95" i="21"/>
  <c r="M90" i="21"/>
  <c r="K170" i="21"/>
  <c r="K70" i="23"/>
  <c r="N70" i="23"/>
  <c r="M65" i="23"/>
  <c r="M70" i="23" s="1"/>
  <c r="K87" i="22"/>
  <c r="N87" i="22"/>
  <c r="M82" i="22"/>
  <c r="L70" i="24"/>
  <c r="M45" i="24"/>
  <c r="J48" i="24" s="1"/>
  <c r="N45" i="24"/>
  <c r="L45" i="24"/>
  <c r="L70" i="23"/>
  <c r="M45" i="23"/>
  <c r="J48" i="23" s="1"/>
  <c r="N45" i="23"/>
  <c r="L45" i="23"/>
  <c r="M20" i="23"/>
  <c r="J23" i="23" s="1"/>
  <c r="L20" i="23"/>
  <c r="M320" i="21"/>
  <c r="N320" i="21"/>
  <c r="L320" i="21"/>
  <c r="M295" i="21"/>
  <c r="N295" i="21"/>
  <c r="L295" i="21"/>
  <c r="M270" i="21"/>
  <c r="N270" i="21"/>
  <c r="L270" i="21"/>
  <c r="M240" i="21"/>
  <c r="M245" i="21" s="1"/>
  <c r="J248" i="21" s="1"/>
  <c r="L245" i="21"/>
  <c r="M220" i="21"/>
  <c r="L220" i="21"/>
  <c r="M195" i="21"/>
  <c r="L195" i="21"/>
  <c r="N170" i="21"/>
  <c r="M165" i="21"/>
  <c r="M170" i="21" s="1"/>
  <c r="L170" i="21"/>
  <c r="N145" i="21"/>
  <c r="L145" i="21"/>
  <c r="M141" i="21"/>
  <c r="M145" i="21" s="1"/>
  <c r="L120" i="21"/>
  <c r="M95" i="21"/>
  <c r="L95" i="21"/>
  <c r="M70" i="21"/>
  <c r="N70" i="21"/>
  <c r="L70" i="21"/>
  <c r="M45" i="21"/>
  <c r="N45" i="21"/>
  <c r="L45" i="21"/>
  <c r="M20" i="21"/>
  <c r="J23" i="21" s="1"/>
  <c r="L340" i="22"/>
  <c r="M335" i="22"/>
  <c r="M340" i="22" s="1"/>
  <c r="J343" i="22" s="1"/>
  <c r="M317" i="22"/>
  <c r="M289" i="22"/>
  <c r="M294" i="22" s="1"/>
  <c r="L248" i="22"/>
  <c r="M243" i="22"/>
  <c r="M248" i="22" s="1"/>
  <c r="J251" i="22" s="1"/>
  <c r="M220" i="22"/>
  <c r="M225" i="22" s="1"/>
  <c r="L202" i="22"/>
  <c r="M197" i="22"/>
  <c r="M202" i="22" s="1"/>
  <c r="J205" i="22" s="1"/>
  <c r="L179" i="22"/>
  <c r="M174" i="22"/>
  <c r="M179" i="22" s="1"/>
  <c r="J182" i="22" s="1"/>
  <c r="L156" i="22"/>
  <c r="M151" i="22"/>
  <c r="M156" i="22" s="1"/>
  <c r="J159" i="22" s="1"/>
  <c r="L133" i="22"/>
  <c r="M128" i="22"/>
  <c r="M133" i="22" s="1"/>
  <c r="J136" i="22" s="1"/>
  <c r="L110" i="22"/>
  <c r="M105" i="22"/>
  <c r="M110" i="22" s="1"/>
  <c r="J113" i="22" s="1"/>
  <c r="M87" i="22"/>
  <c r="J90" i="22" s="1"/>
  <c r="L87" i="22"/>
  <c r="M64" i="22"/>
  <c r="N64" i="22"/>
  <c r="L41" i="22"/>
  <c r="M36" i="22"/>
  <c r="M41" i="22" s="1"/>
  <c r="J44" i="22" s="1"/>
  <c r="M18" i="22"/>
  <c r="J21" i="22" s="1"/>
  <c r="L18" i="22"/>
  <c r="J73" i="24" l="1"/>
  <c r="J320" i="22"/>
  <c r="J297" i="22"/>
  <c r="J228" i="22"/>
  <c r="J323" i="21"/>
  <c r="J298" i="21"/>
  <c r="J67" i="22"/>
  <c r="J223" i="21"/>
  <c r="J73" i="21"/>
  <c r="J198" i="21"/>
  <c r="J148" i="21"/>
  <c r="J73" i="23"/>
  <c r="J98" i="21"/>
  <c r="J173" i="21"/>
  <c r="J273" i="21"/>
  <c r="J48" i="21"/>
</calcChain>
</file>

<file path=xl/sharedStrings.xml><?xml version="1.0" encoding="utf-8"?>
<sst xmlns="http://schemas.openxmlformats.org/spreadsheetml/2006/main" count="2399" uniqueCount="263">
  <si>
    <t>Kilpailun nimi</t>
  </si>
  <si>
    <t>Luokka</t>
  </si>
  <si>
    <t>Pvm</t>
  </si>
  <si>
    <t>RN</t>
  </si>
  <si>
    <t>Nimi</t>
  </si>
  <si>
    <t>Seura</t>
  </si>
  <si>
    <t>KoKa</t>
  </si>
  <si>
    <t>HIK-Pingis</t>
  </si>
  <si>
    <t>PT Espoo</t>
  </si>
  <si>
    <t>12/17SM</t>
  </si>
  <si>
    <t>OPT-86</t>
  </si>
  <si>
    <t>MBF</t>
  </si>
  <si>
    <t>TIP-70</t>
  </si>
  <si>
    <t>N12</t>
  </si>
  <si>
    <t>Yang Yixin</t>
  </si>
  <si>
    <t>Ella Kellow</t>
  </si>
  <si>
    <t>Anni Heljala</t>
  </si>
  <si>
    <t>Por-83</t>
  </si>
  <si>
    <t>KoKa 1</t>
  </si>
  <si>
    <t>M17 Joukkue</t>
  </si>
  <si>
    <t>27.4</t>
  </si>
  <si>
    <t>M12 Joukkue</t>
  </si>
  <si>
    <t>N17</t>
  </si>
  <si>
    <t>PT Espoo 1</t>
  </si>
  <si>
    <t>Pooli 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</si>
  <si>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</si>
  <si>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</si>
  <si>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</si>
  <si>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</si>
  <si>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</si>
  <si>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</si>
  <si>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</si>
  <si>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</si>
  <si>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</si>
  <si>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</si>
  <si>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</si>
  <si>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</si>
  <si>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2-3</t>
  </si>
  <si>
    <t>1-2</t>
  </si>
  <si>
    <t>PT Espoo 2</t>
  </si>
  <si>
    <t>Naumi Alex/Khosravi Sam</t>
  </si>
  <si>
    <t>Räsänen Aleksi/Tuuttila Juhana</t>
  </si>
  <si>
    <t>PT Espoo/OPT-86</t>
  </si>
  <si>
    <t>Pihkala Arttu/Li Sam</t>
  </si>
  <si>
    <t>Kanasuo Esa/Hakaste Lauri</t>
  </si>
  <si>
    <t>KoKa/MBF</t>
  </si>
  <si>
    <t>M17NP</t>
  </si>
  <si>
    <t>N17NP</t>
  </si>
  <si>
    <t>Saarialho Kaarina/Heljala Anni</t>
  </si>
  <si>
    <t>MBF/Por-83</t>
  </si>
  <si>
    <t>Titievskaja Aleksandra/Sinishin Alisa</t>
  </si>
  <si>
    <t>3300</t>
  </si>
  <si>
    <t>3125</t>
  </si>
  <si>
    <t>2-4</t>
  </si>
  <si>
    <t>1-4</t>
  </si>
  <si>
    <t>3-4</t>
  </si>
  <si>
    <t>Pooli B</t>
  </si>
  <si>
    <t>Pooli C</t>
  </si>
  <si>
    <t>Maraton</t>
  </si>
  <si>
    <t>KoKu</t>
  </si>
  <si>
    <t>Martti Kanasuo</t>
  </si>
  <si>
    <t>Julius Rantala</t>
  </si>
  <si>
    <t>YPTS</t>
  </si>
  <si>
    <t>PT 75</t>
  </si>
  <si>
    <t>Chen Fangda</t>
  </si>
  <si>
    <t>Julia Belov</t>
  </si>
  <si>
    <t>Kujala Henri/Kylliö Joonas</t>
  </si>
  <si>
    <t>OPT-86/TIP-70</t>
  </si>
  <si>
    <t>Vesalainen Matias/Vesalainen Rasmus</t>
  </si>
  <si>
    <t>Jokiranta Risto/Kokkola Jami</t>
  </si>
  <si>
    <t>Mäkelä Jan/Penttilä Turo</t>
  </si>
  <si>
    <t>PT 75/HIK-Pingis</t>
  </si>
  <si>
    <t>Tran Daniel/Kinnunen Vili</t>
  </si>
  <si>
    <t>Mäkelä Aaro/Lukinmaa Olli</t>
  </si>
  <si>
    <t>Räsänen Joona/Jacklin Jaakko</t>
  </si>
  <si>
    <t>HIK-Pingis/OPT-86</t>
  </si>
  <si>
    <t>Kettula Leo/Haapala Leevi</t>
  </si>
  <si>
    <t>Toivonen Miika/Viljamaa Elia</t>
  </si>
  <si>
    <t>Kellow Ella/Seppänen Aleksandra</t>
  </si>
  <si>
    <t>Yang Yixin/Ylinen Sonja</t>
  </si>
  <si>
    <t>Räsänen Veera/Toffer Siiri</t>
  </si>
  <si>
    <t>HIK-Pingis/TIP-70</t>
  </si>
  <si>
    <t>Stråhlman Tea/Stråhlman Ann-Cathrin</t>
  </si>
  <si>
    <t>OPT-86 3</t>
  </si>
  <si>
    <t>OPT-86 2</t>
  </si>
  <si>
    <t>MBF 1</t>
  </si>
  <si>
    <t>MBF 2</t>
  </si>
  <si>
    <t>TIP-70 2</t>
  </si>
  <si>
    <t>Lohkon 1 ja 2 jatkopeleihin, kolmonen conso</t>
  </si>
  <si>
    <t>M12 joukkue</t>
  </si>
  <si>
    <t>M17 joukkue</t>
  </si>
  <si>
    <t>1 pooli</t>
  </si>
  <si>
    <t>Jatkopelit 28.4</t>
  </si>
  <si>
    <t>2 paria suoraan paperilla, lohkon 1 ja 2 jatkoon</t>
  </si>
  <si>
    <t>4626</t>
  </si>
  <si>
    <t>3987</t>
  </si>
  <si>
    <t>3851</t>
  </si>
  <si>
    <t>4302</t>
  </si>
  <si>
    <t>2 jatkoon</t>
  </si>
  <si>
    <t>Lohkon 1 ja 2 jatkopeleihin, 3 consolation</t>
  </si>
  <si>
    <t>KILPAILU</t>
  </si>
  <si>
    <t>Suomen Pöytätennisliitto ry - SPTL</t>
  </si>
  <si>
    <t>JÄRJESTÄJÄ</t>
  </si>
  <si>
    <t>LUOKKA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</si>
  <si>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</si>
  <si>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</si>
  <si>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</si>
  <si>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</si>
  <si>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</si>
  <si>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</si>
  <si>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</si>
  <si>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</si>
  <si>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</si>
  <si>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</si>
  <si>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</si>
  <si>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</si>
  <si>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</si>
  <si>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</si>
  <si>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</si>
  <si>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</si>
  <si>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</si>
  <si>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</si>
  <si>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</si>
  <si>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</si>
  <si>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</si>
  <si>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</si>
  <si>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</si>
  <si>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</si>
  <si>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Joukkueottelun pöytäkirja</t>
  </si>
  <si>
    <t>2 pelaajaa</t>
  </si>
  <si>
    <t>PÄIVÄ</t>
  </si>
  <si>
    <t>Nelinpeli</t>
  </si>
  <si>
    <t>NP</t>
  </si>
  <si>
    <t>Nelinp</t>
  </si>
  <si>
    <t>12/17 SM</t>
  </si>
  <si>
    <t>SPTL</t>
  </si>
  <si>
    <t>N12 joukkue</t>
  </si>
  <si>
    <t>N17 joukkue</t>
  </si>
  <si>
    <t>3-0</t>
  </si>
  <si>
    <t>Juhana Tuuttila</t>
  </si>
  <si>
    <t>Henri Kujala</t>
  </si>
  <si>
    <t>Jaakko Jacklin</t>
  </si>
  <si>
    <t>Karl Joesaar</t>
  </si>
  <si>
    <t>M17 joukkue pooli A</t>
  </si>
  <si>
    <t>M17 joukkue Pooli B</t>
  </si>
  <si>
    <t>Vili Kinnunen</t>
  </si>
  <si>
    <t>Joonas Kylliö</t>
  </si>
  <si>
    <t>Daniel Tran</t>
  </si>
  <si>
    <t xml:space="preserve">Olli Lukinmaa </t>
  </si>
  <si>
    <t>Joni Rahikainen</t>
  </si>
  <si>
    <t>Matias Ylinen</t>
  </si>
  <si>
    <t>3-1</t>
  </si>
  <si>
    <t xml:space="preserve">Ann-Cathrine Stråhlman </t>
  </si>
  <si>
    <t>Tea Stråhlman</t>
  </si>
  <si>
    <t>Elisabeth Pelli</t>
  </si>
  <si>
    <t>M12 joukkue pooli A</t>
  </si>
  <si>
    <t>M12 joukkue pooli B</t>
  </si>
  <si>
    <t>M12 joukkue pooli C</t>
  </si>
  <si>
    <t>OPT- 86 1</t>
  </si>
  <si>
    <t>Henrik Vuoti</t>
  </si>
  <si>
    <t>Veeti Vaihoja</t>
  </si>
  <si>
    <t>Niko Aitto-Oja</t>
  </si>
  <si>
    <t>Lassi Lehtola</t>
  </si>
  <si>
    <t>Lukas Lehtola</t>
  </si>
  <si>
    <t>Eeli Lauritsalo</t>
  </si>
  <si>
    <t>Nuno Marttinen</t>
  </si>
  <si>
    <t>Amos Saarento</t>
  </si>
  <si>
    <t>Aleksander Hämelin</t>
  </si>
  <si>
    <t xml:space="preserve">Aleksi Ikola </t>
  </si>
  <si>
    <t>Jesse Ikola</t>
  </si>
  <si>
    <t>Arttu Pöri</t>
  </si>
  <si>
    <t>M17 joukkue pooli C</t>
  </si>
  <si>
    <t>Paul Jokinen</t>
  </si>
  <si>
    <t>Matias Mattila</t>
  </si>
  <si>
    <t>Aleksi Laine</t>
  </si>
  <si>
    <t>Joona Räsänen</t>
  </si>
  <si>
    <t>Turo Penttilä</t>
  </si>
  <si>
    <t>Oskar Sibelius</t>
  </si>
  <si>
    <t xml:space="preserve">PT Espoo2 </t>
  </si>
  <si>
    <t xml:space="preserve">PT Espoo 2 </t>
  </si>
  <si>
    <t>Risto Jokiranta</t>
  </si>
  <si>
    <t>Jami Kokkola</t>
  </si>
  <si>
    <t>Elia Viljamaa</t>
  </si>
  <si>
    <t>Olli Lukinmaa</t>
  </si>
  <si>
    <t>0-3</t>
  </si>
  <si>
    <t>Lenni Perkkiö</t>
  </si>
  <si>
    <t>Niklas Karjalainen</t>
  </si>
  <si>
    <t>Luka Oinas</t>
  </si>
  <si>
    <t>Thomas Debazac</t>
  </si>
  <si>
    <t>Lauri Hakaste</t>
  </si>
  <si>
    <t>Leo Kettula</t>
  </si>
  <si>
    <t>Samuel Westerlund</t>
  </si>
  <si>
    <t>Sonja Ylinen</t>
  </si>
  <si>
    <t>Ann-Cathrine Stråhlman</t>
  </si>
  <si>
    <t>Santeri Ilonen</t>
  </si>
  <si>
    <t>Vincent Joki</t>
  </si>
  <si>
    <t>Aleksi Ikola</t>
  </si>
  <si>
    <t>M17 joukkue conso</t>
  </si>
  <si>
    <t>Miika Toivonen</t>
  </si>
  <si>
    <t>Jan Mäkelä</t>
  </si>
  <si>
    <t>Nils-Erik Halttunen</t>
  </si>
  <si>
    <t>Esiottelu: Maraton-KoKu</t>
  </si>
  <si>
    <t>M12 joukkue esi</t>
  </si>
  <si>
    <t>M12 joukkue kvartta</t>
  </si>
  <si>
    <t>Matias Vesalainen</t>
  </si>
  <si>
    <t>Rasmus Vesalainen</t>
  </si>
  <si>
    <t>M17 joukkue pooli c</t>
  </si>
  <si>
    <t>Juuso Taavela</t>
  </si>
  <si>
    <t xml:space="preserve">Jan Mäkelä </t>
  </si>
  <si>
    <t>Fangda Chen</t>
  </si>
  <si>
    <t>Nils Erik Halttunen</t>
  </si>
  <si>
    <t>M17 joukkue kvartta</t>
  </si>
  <si>
    <t>3-2</t>
  </si>
  <si>
    <t>Yuri Afanassiev</t>
  </si>
  <si>
    <t>M12 joukkue semi</t>
  </si>
  <si>
    <t>Alex Naumi</t>
  </si>
  <si>
    <t>Sam Khosravi</t>
  </si>
  <si>
    <t>Esa Kanasuo</t>
  </si>
  <si>
    <t>Aleksi Räsänen</t>
  </si>
  <si>
    <t>Arttu Pihkala</t>
  </si>
  <si>
    <t>Sam Li</t>
  </si>
  <si>
    <t xml:space="preserve">Pöri Arttu/Joesaar Karl </t>
  </si>
  <si>
    <t xml:space="preserve">Henri Kujala </t>
  </si>
  <si>
    <t>M17 joukkue semi</t>
  </si>
  <si>
    <t>M17 joukkue finaali</t>
  </si>
  <si>
    <t xml:space="preserve">Yang Yixin </t>
  </si>
  <si>
    <t>Aleksandra Titievskaja</t>
  </si>
  <si>
    <t>Yuri Afanasiev</t>
  </si>
  <si>
    <t>M12 joukkue finaali</t>
  </si>
  <si>
    <t>Aaro Mäkelä</t>
  </si>
  <si>
    <t>3--1</t>
  </si>
  <si>
    <t>Kaarina Saarialho</t>
  </si>
  <si>
    <t>Aleksandra Seppänen</t>
  </si>
  <si>
    <t>Alisa Sinishin</t>
  </si>
  <si>
    <t>12-10</t>
  </si>
  <si>
    <t>11-1</t>
  </si>
  <si>
    <t>11-9</t>
  </si>
  <si>
    <t>9-11</t>
  </si>
  <si>
    <t>11-7</t>
  </si>
  <si>
    <t>11-8</t>
  </si>
  <si>
    <t>11-6</t>
  </si>
  <si>
    <t>11-4</t>
  </si>
  <si>
    <t>7-11</t>
  </si>
  <si>
    <t>8-11</t>
  </si>
  <si>
    <t>11-3</t>
  </si>
  <si>
    <t>11-5</t>
  </si>
  <si>
    <t>6-11</t>
  </si>
  <si>
    <t>5-11</t>
  </si>
  <si>
    <t>11-2</t>
  </si>
  <si>
    <t>13-11</t>
  </si>
  <si>
    <t>4</t>
  </si>
  <si>
    <t>-9,8,7,6</t>
  </si>
  <si>
    <t>9,7,7</t>
  </si>
  <si>
    <t>1,3,6</t>
  </si>
  <si>
    <t>6,5,13</t>
  </si>
  <si>
    <t>7,7,4</t>
  </si>
  <si>
    <t>11,9,9</t>
  </si>
  <si>
    <t>3,9,-9,12</t>
  </si>
  <si>
    <t>-10,10,5,-9,7</t>
  </si>
  <si>
    <t>6,5,3</t>
  </si>
  <si>
    <t>9,10,5</t>
  </si>
  <si>
    <t>15,9,8</t>
  </si>
  <si>
    <t>8,-7,4,7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</si>
</sst>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hh:mm"/>
    <numFmt numFmtId="166" formatCode="0_)"/>
  </numFmts>
  <fonts count="30">
    <font>
      <sz val="11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9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166" fontId="18" fillId="0" borderId="0"/>
  </cellStyleXfs>
  <cellXfs count="244">
    <xf numFmtId="0" fontId="0" fillId="0" borderId="0" xfId="0"/>
    <xf numFmtId="49" fontId="0" fillId="0" borderId="1" xfId="0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alignment horizontal="left"/>
    </xf>
    <xf numFmtId="49" fontId="1" fillId="0" borderId="3" xfId="0" applyNumberFormat="1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6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1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2" borderId="14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5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center"/>
    </xf>
    <xf numFmtId="49" fontId="0" fillId="0" borderId="19" xfId="0" applyNumberFormat="1" applyFont="1" applyFill="1" applyBorder="1" applyAlignment="1" applyProtection="1">
      <alignment horizontal="left"/>
    </xf>
    <xf numFmtId="0" fontId="4" fillId="0" borderId="20" xfId="0" applyFont="1" applyBorder="1" applyAlignment="1"/>
    <xf numFmtId="0" fontId="4" fillId="0" borderId="20" xfId="0" applyFont="1" applyBorder="1" applyAlignment="1">
      <alignment wrapText="1"/>
    </xf>
    <xf numFmtId="49" fontId="0" fillId="0" borderId="21" xfId="0" applyNumberFormat="1" applyFont="1" applyFill="1" applyBorder="1" applyAlignment="1" applyProtection="1">
      <alignment horizontal="left"/>
    </xf>
    <xf numFmtId="49" fontId="0" fillId="0" borderId="0" xfId="0" applyNumberFormat="1"/>
    <xf numFmtId="0" fontId="5" fillId="0" borderId="0" xfId="2"/>
    <xf numFmtId="49" fontId="0" fillId="0" borderId="11" xfId="2" applyNumberFormat="1" applyFont="1" applyFill="1" applyBorder="1" applyAlignment="1" applyProtection="1">
      <alignment horizontal="left"/>
    </xf>
    <xf numFmtId="49" fontId="0" fillId="0" borderId="12" xfId="2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left"/>
    </xf>
    <xf numFmtId="49" fontId="6" fillId="0" borderId="14" xfId="2" applyNumberFormat="1" applyFont="1" applyFill="1" applyBorder="1" applyAlignment="1" applyProtection="1">
      <alignment horizontal="left"/>
    </xf>
    <xf numFmtId="49" fontId="6" fillId="0" borderId="5" xfId="2" applyNumberFormat="1" applyFont="1" applyFill="1" applyBorder="1" applyAlignment="1" applyProtection="1">
      <alignment horizontal="left"/>
    </xf>
    <xf numFmtId="49" fontId="6" fillId="0" borderId="0" xfId="2" applyNumberFormat="1" applyFont="1" applyFill="1" applyBorder="1" applyAlignment="1" applyProtection="1">
      <alignment horizontal="left"/>
    </xf>
    <xf numFmtId="0" fontId="6" fillId="0" borderId="14" xfId="2" applyNumberFormat="1" applyFont="1" applyFill="1" applyBorder="1" applyAlignment="1" applyProtection="1">
      <alignment horizontal="left"/>
    </xf>
    <xf numFmtId="49" fontId="6" fillId="0" borderId="13" xfId="2" applyNumberFormat="1" applyFont="1" applyFill="1" applyBorder="1" applyAlignment="1" applyProtection="1">
      <alignment horizontal="left"/>
    </xf>
    <xf numFmtId="49" fontId="6" fillId="0" borderId="12" xfId="2" applyNumberFormat="1" applyFont="1" applyFill="1" applyBorder="1" applyAlignment="1" applyProtection="1">
      <alignment horizontal="left"/>
    </xf>
    <xf numFmtId="49" fontId="6" fillId="0" borderId="11" xfId="2" applyNumberFormat="1" applyFont="1" applyFill="1" applyBorder="1" applyAlignment="1" applyProtection="1">
      <alignment horizontal="left"/>
    </xf>
    <xf numFmtId="49" fontId="6" fillId="0" borderId="1" xfId="2" applyNumberFormat="1" applyFont="1" applyFill="1" applyBorder="1" applyAlignment="1" applyProtection="1">
      <alignment horizontal="left"/>
    </xf>
    <xf numFmtId="0" fontId="6" fillId="0" borderId="21" xfId="2" applyNumberFormat="1" applyFont="1" applyFill="1" applyBorder="1" applyAlignment="1" applyProtection="1">
      <alignment horizontal="left"/>
    </xf>
    <xf numFmtId="0" fontId="6" fillId="0" borderId="22" xfId="2" applyNumberFormat="1" applyFont="1" applyFill="1" applyBorder="1" applyAlignment="1" applyProtection="1">
      <alignment horizontal="left"/>
    </xf>
    <xf numFmtId="49" fontId="6" fillId="0" borderId="16" xfId="2" applyNumberFormat="1" applyFont="1" applyFill="1" applyBorder="1" applyAlignment="1" applyProtection="1">
      <alignment horizontal="left"/>
    </xf>
    <xf numFmtId="49" fontId="6" fillId="0" borderId="13" xfId="2" applyNumberFormat="1" applyFont="1" applyFill="1" applyBorder="1" applyAlignment="1" applyProtection="1">
      <alignment horizontal="center"/>
    </xf>
    <xf numFmtId="0" fontId="6" fillId="0" borderId="16" xfId="2" applyNumberFormat="1" applyFont="1" applyFill="1" applyBorder="1" applyAlignment="1" applyProtection="1">
      <alignment horizontal="left"/>
    </xf>
    <xf numFmtId="0" fontId="7" fillId="0" borderId="20" xfId="0" applyFont="1" applyBorder="1" applyAlignment="1"/>
    <xf numFmtId="0" fontId="4" fillId="0" borderId="23" xfId="0" applyFont="1" applyBorder="1" applyAlignment="1"/>
    <xf numFmtId="0" fontId="4" fillId="0" borderId="23" xfId="0" applyFont="1" applyBorder="1"/>
    <xf numFmtId="0" fontId="8" fillId="0" borderId="20" xfId="0" applyFont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left"/>
    </xf>
    <xf numFmtId="0" fontId="9" fillId="0" borderId="24" xfId="1" applyFont="1" applyBorder="1" applyProtection="1"/>
    <xf numFmtId="0" fontId="5" fillId="0" borderId="25" xfId="1" applyBorder="1"/>
    <xf numFmtId="0" fontId="5" fillId="0" borderId="25" xfId="1" applyBorder="1" applyProtection="1"/>
    <xf numFmtId="0" fontId="2" fillId="0" borderId="26" xfId="1" applyFont="1" applyFill="1" applyBorder="1" applyAlignment="1" applyProtection="1">
      <alignment horizontal="left" indent="1"/>
    </xf>
    <xf numFmtId="0" fontId="10" fillId="3" borderId="27" xfId="1" applyFont="1" applyFill="1" applyBorder="1" applyAlignment="1" applyProtection="1">
      <alignment horizontal="left" indent="2"/>
      <protection locked="0"/>
    </xf>
    <xf numFmtId="0" fontId="9" fillId="0" borderId="5" xfId="1" applyFont="1" applyBorder="1" applyProtection="1"/>
    <xf numFmtId="0" fontId="10" fillId="0" borderId="0" xfId="0" applyFont="1" applyBorder="1"/>
    <xf numFmtId="0" fontId="2" fillId="0" borderId="0" xfId="0" applyFont="1" applyBorder="1"/>
    <xf numFmtId="0" fontId="5" fillId="0" borderId="0" xfId="1" applyBorder="1" applyProtection="1"/>
    <xf numFmtId="0" fontId="2" fillId="0" borderId="28" xfId="1" applyFont="1" applyFill="1" applyBorder="1" applyAlignment="1" applyProtection="1">
      <alignment horizontal="left" indent="1"/>
    </xf>
    <xf numFmtId="164" fontId="11" fillId="3" borderId="29" xfId="1" applyNumberFormat="1" applyFont="1" applyFill="1" applyBorder="1" applyAlignment="1" applyProtection="1">
      <alignment horizontal="left" indent="2"/>
    </xf>
    <xf numFmtId="0" fontId="5" fillId="0" borderId="5" xfId="1" applyBorder="1"/>
    <xf numFmtId="0" fontId="9" fillId="0" borderId="0" xfId="1" applyFont="1" applyBorder="1" applyProtection="1"/>
    <xf numFmtId="0" fontId="2" fillId="0" borderId="28" xfId="1" applyFont="1" applyBorder="1" applyAlignment="1">
      <alignment horizontal="center"/>
    </xf>
    <xf numFmtId="0" fontId="10" fillId="3" borderId="29" xfId="1" applyFont="1" applyFill="1" applyBorder="1" applyAlignment="1">
      <alignment horizontal="left" indent="2"/>
    </xf>
    <xf numFmtId="0" fontId="12" fillId="0" borderId="5" xfId="1" applyFont="1" applyBorder="1" applyProtection="1"/>
    <xf numFmtId="0" fontId="5" fillId="0" borderId="0" xfId="0" applyFont="1" applyBorder="1"/>
    <xf numFmtId="0" fontId="5" fillId="0" borderId="0" xfId="1" applyBorder="1"/>
    <xf numFmtId="0" fontId="2" fillId="0" borderId="30" xfId="1" applyFont="1" applyFill="1" applyBorder="1" applyAlignment="1" applyProtection="1">
      <alignment horizontal="left" indent="1"/>
    </xf>
    <xf numFmtId="164" fontId="11" fillId="3" borderId="31" xfId="1" applyNumberFormat="1" applyFont="1" applyFill="1" applyBorder="1" applyAlignment="1" applyProtection="1">
      <alignment horizontal="left" indent="2"/>
      <protection locked="0"/>
    </xf>
    <xf numFmtId="0" fontId="2" fillId="0" borderId="31" xfId="1" applyFont="1" applyFill="1" applyBorder="1" applyAlignment="1">
      <alignment horizontal="center"/>
    </xf>
    <xf numFmtId="165" fontId="10" fillId="3" borderId="32" xfId="1" applyNumberFormat="1" applyFont="1" applyFill="1" applyBorder="1" applyAlignment="1">
      <alignment horizontal="left" indent="2"/>
    </xf>
    <xf numFmtId="0" fontId="6" fillId="0" borderId="15" xfId="0" applyFont="1" applyBorder="1"/>
    <xf numFmtId="0" fontId="5" fillId="0" borderId="0" xfId="1"/>
    <xf numFmtId="0" fontId="13" fillId="0" borderId="0" xfId="1" applyFont="1" applyBorder="1" applyProtection="1"/>
    <xf numFmtId="0" fontId="2" fillId="0" borderId="11" xfId="1" applyFont="1" applyBorder="1" applyAlignment="1"/>
    <xf numFmtId="0" fontId="5" fillId="0" borderId="11" xfId="1" applyBorder="1" applyAlignment="1" applyProtection="1"/>
    <xf numFmtId="0" fontId="5" fillId="0" borderId="11" xfId="1" applyBorder="1" applyAlignment="1"/>
    <xf numFmtId="0" fontId="5" fillId="0" borderId="33" xfId="1" applyBorder="1" applyAlignment="1"/>
    <xf numFmtId="2" fontId="14" fillId="0" borderId="34" xfId="1" applyNumberFormat="1" applyFont="1" applyFill="1" applyBorder="1" applyAlignment="1">
      <alignment horizontal="center" vertical="center"/>
    </xf>
    <xf numFmtId="0" fontId="10" fillId="3" borderId="34" xfId="1" applyFont="1" applyFill="1" applyBorder="1" applyAlignment="1" applyProtection="1">
      <alignment horizontal="left" vertical="center" indent="2"/>
      <protection locked="0"/>
    </xf>
    <xf numFmtId="0" fontId="9" fillId="0" borderId="5" xfId="1" applyFont="1" applyFill="1" applyBorder="1" applyAlignment="1" applyProtection="1">
      <alignment horizontal="left" vertical="center" indent="2"/>
      <protection locked="0"/>
    </xf>
    <xf numFmtId="2" fontId="14" fillId="0" borderId="14" xfId="1" applyNumberFormat="1" applyFont="1" applyFill="1" applyBorder="1" applyAlignment="1">
      <alignment horizontal="center" vertical="center"/>
    </xf>
    <xf numFmtId="0" fontId="10" fillId="3" borderId="35" xfId="1" applyFont="1" applyFill="1" applyBorder="1" applyAlignment="1" applyProtection="1">
      <alignment horizontal="left" vertical="center" indent="2"/>
      <protection locked="0"/>
    </xf>
    <xf numFmtId="2" fontId="14" fillId="0" borderId="15" xfId="1" applyNumberFormat="1" applyFont="1" applyFill="1" applyBorder="1" applyAlignment="1">
      <alignment horizontal="center"/>
    </xf>
    <xf numFmtId="0" fontId="5" fillId="3" borderId="18" xfId="1" applyFont="1" applyFill="1" applyBorder="1" applyAlignment="1" applyProtection="1">
      <alignment horizontal="left" indent="2"/>
      <protection locked="0"/>
    </xf>
    <xf numFmtId="0" fontId="5" fillId="0" borderId="19" xfId="1" applyFont="1" applyFill="1" applyBorder="1" applyAlignment="1" applyProtection="1">
      <protection locked="0"/>
    </xf>
    <xf numFmtId="0" fontId="14" fillId="0" borderId="0" xfId="1" applyFont="1" applyFill="1" applyBorder="1" applyAlignment="1">
      <alignment horizontal="center"/>
    </xf>
    <xf numFmtId="0" fontId="5" fillId="3" borderId="36" xfId="1" applyFont="1" applyFill="1" applyBorder="1" applyAlignment="1" applyProtection="1">
      <alignment horizontal="left" indent="2"/>
      <protection locked="0"/>
    </xf>
    <xf numFmtId="2" fontId="14" fillId="0" borderId="21" xfId="1" applyNumberFormat="1" applyFont="1" applyFill="1" applyBorder="1" applyAlignment="1">
      <alignment horizontal="center"/>
    </xf>
    <xf numFmtId="0" fontId="5" fillId="3" borderId="14" xfId="1" applyFont="1" applyFill="1" applyBorder="1" applyAlignment="1" applyProtection="1">
      <alignment horizontal="left" indent="2"/>
      <protection locked="0"/>
    </xf>
    <xf numFmtId="0" fontId="14" fillId="0" borderId="16" xfId="1" applyFont="1" applyFill="1" applyBorder="1" applyAlignment="1">
      <alignment horizontal="center"/>
    </xf>
    <xf numFmtId="49" fontId="5" fillId="3" borderId="29" xfId="1" applyNumberFormat="1" applyFont="1" applyFill="1" applyBorder="1" applyAlignment="1" applyProtection="1">
      <alignment horizontal="left" indent="2"/>
      <protection locked="0"/>
    </xf>
    <xf numFmtId="0" fontId="14" fillId="0" borderId="14" xfId="1" applyFont="1" applyFill="1" applyBorder="1" applyAlignment="1">
      <alignment horizontal="center"/>
    </xf>
    <xf numFmtId="0" fontId="5" fillId="0" borderId="5" xfId="1" applyBorder="1" applyProtection="1"/>
    <xf numFmtId="0" fontId="15" fillId="0" borderId="0" xfId="1" applyFont="1" applyBorder="1" applyProtection="1"/>
    <xf numFmtId="0" fontId="9" fillId="0" borderId="0" xfId="1" applyFont="1" applyBorder="1" applyAlignment="1" applyProtection="1">
      <alignment horizontal="left"/>
    </xf>
    <xf numFmtId="0" fontId="5" fillId="0" borderId="37" xfId="1" applyBorder="1"/>
    <xf numFmtId="0" fontId="10" fillId="0" borderId="5" xfId="1" applyFont="1" applyBorder="1" applyProtection="1"/>
    <xf numFmtId="0" fontId="14" fillId="0" borderId="16" xfId="1" applyFont="1" applyBorder="1" applyAlignment="1" applyProtection="1">
      <alignment horizontal="center"/>
    </xf>
    <xf numFmtId="0" fontId="16" fillId="0" borderId="16" xfId="1" applyFont="1" applyBorder="1" applyAlignment="1" applyProtection="1">
      <alignment horizontal="center"/>
    </xf>
    <xf numFmtId="0" fontId="14" fillId="0" borderId="38" xfId="1" applyFont="1" applyBorder="1" applyAlignment="1" applyProtection="1">
      <alignment horizontal="center"/>
    </xf>
    <xf numFmtId="0" fontId="14" fillId="0" borderId="39" xfId="1" applyFont="1" applyBorder="1" applyAlignment="1">
      <alignment horizontal="center"/>
    </xf>
    <xf numFmtId="0" fontId="5" fillId="0" borderId="14" xfId="1" applyNumberFormat="1" applyFont="1" applyBorder="1" applyProtection="1"/>
    <xf numFmtId="0" fontId="5" fillId="0" borderId="40" xfId="1" applyNumberFormat="1" applyFont="1" applyFill="1" applyBorder="1" applyProtection="1"/>
    <xf numFmtId="166" fontId="5" fillId="3" borderId="20" xfId="1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</xf>
    <xf numFmtId="0" fontId="5" fillId="0" borderId="20" xfId="0" applyNumberFormat="1" applyFont="1" applyBorder="1" applyAlignment="1">
      <alignment horizontal="center"/>
    </xf>
    <xf numFmtId="0" fontId="10" fillId="0" borderId="20" xfId="1" applyFont="1" applyFill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5" fillId="0" borderId="18" xfId="1" applyFont="1" applyFill="1" applyBorder="1" applyAlignment="1" applyProtection="1">
      <alignment horizontal="center"/>
    </xf>
    <xf numFmtId="0" fontId="5" fillId="0" borderId="5" xfId="1" applyFont="1" applyBorder="1" applyProtection="1"/>
    <xf numFmtId="0" fontId="5" fillId="0" borderId="37" xfId="1" applyBorder="1" applyProtection="1"/>
    <xf numFmtId="0" fontId="2" fillId="0" borderId="5" xfId="1" applyFont="1" applyBorder="1" applyProtection="1"/>
    <xf numFmtId="0" fontId="2" fillId="0" borderId="0" xfId="1" applyFont="1" applyBorder="1" applyProtection="1"/>
    <xf numFmtId="0" fontId="2" fillId="0" borderId="0" xfId="1" applyFont="1" applyBorder="1"/>
    <xf numFmtId="0" fontId="5" fillId="0" borderId="0" xfId="1" applyFont="1" applyBorder="1"/>
    <xf numFmtId="0" fontId="17" fillId="4" borderId="41" xfId="0" applyFont="1" applyFill="1" applyBorder="1" applyAlignment="1" applyProtection="1">
      <alignment horizontal="center" vertical="center"/>
    </xf>
    <xf numFmtId="0" fontId="5" fillId="0" borderId="42" xfId="1" applyFill="1" applyBorder="1" applyProtection="1">
      <protection locked="0"/>
    </xf>
    <xf numFmtId="0" fontId="5" fillId="0" borderId="43" xfId="1" applyFill="1" applyBorder="1" applyProtection="1">
      <protection locked="0"/>
    </xf>
    <xf numFmtId="0" fontId="17" fillId="0" borderId="44" xfId="1" applyFont="1" applyFill="1" applyBorder="1" applyAlignment="1" applyProtection="1">
      <alignment horizontal="left" vertical="center" indent="2"/>
      <protection locked="0"/>
    </xf>
    <xf numFmtId="0" fontId="17" fillId="0" borderId="45" xfId="1" applyFont="1" applyFill="1" applyBorder="1" applyAlignment="1" applyProtection="1">
      <alignment horizontal="left" vertical="center" indent="2"/>
      <protection locked="0"/>
    </xf>
    <xf numFmtId="0" fontId="0" fillId="0" borderId="0" xfId="0" applyBorder="1"/>
    <xf numFmtId="0" fontId="0" fillId="0" borderId="46" xfId="0" applyBorder="1"/>
    <xf numFmtId="0" fontId="0" fillId="0" borderId="47" xfId="0" applyBorder="1"/>
    <xf numFmtId="0" fontId="2" fillId="0" borderId="47" xfId="0" applyFont="1" applyFill="1" applyBorder="1" applyProtection="1"/>
    <xf numFmtId="0" fontId="14" fillId="0" borderId="48" xfId="0" applyFont="1" applyFill="1" applyBorder="1" applyProtection="1"/>
    <xf numFmtId="0" fontId="0" fillId="0" borderId="49" xfId="0" applyBorder="1"/>
    <xf numFmtId="164" fontId="19" fillId="5" borderId="50" xfId="3" applyNumberFormat="1" applyFont="1" applyFill="1" applyBorder="1" applyAlignment="1" applyProtection="1">
      <alignment horizontal="left"/>
      <protection locked="0"/>
    </xf>
    <xf numFmtId="164" fontId="19" fillId="5" borderId="51" xfId="3" applyNumberFormat="1" applyFont="1" applyFill="1" applyBorder="1" applyAlignment="1" applyProtection="1">
      <alignment horizontal="left"/>
      <protection locked="0"/>
    </xf>
    <xf numFmtId="0" fontId="0" fillId="0" borderId="52" xfId="0" applyBorder="1"/>
    <xf numFmtId="0" fontId="2" fillId="0" borderId="0" xfId="0" applyFont="1" applyFill="1" applyBorder="1" applyProtection="1"/>
    <xf numFmtId="0" fontId="0" fillId="0" borderId="49" xfId="0" applyFont="1" applyBorder="1" applyAlignment="1">
      <alignment horizontal="left"/>
    </xf>
    <xf numFmtId="0" fontId="9" fillId="0" borderId="0" xfId="0" applyFont="1" applyBorder="1" applyProtection="1"/>
    <xf numFmtId="0" fontId="0" fillId="0" borderId="53" xfId="0" applyBorder="1"/>
    <xf numFmtId="0" fontId="20" fillId="0" borderId="54" xfId="0" applyFont="1" applyBorder="1" applyAlignment="1">
      <alignment horizontal="center"/>
    </xf>
    <xf numFmtId="166" fontId="21" fillId="5" borderId="55" xfId="3" applyFont="1" applyFill="1" applyBorder="1" applyAlignment="1" applyProtection="1">
      <alignment horizontal="left"/>
      <protection locked="0"/>
    </xf>
    <xf numFmtId="166" fontId="21" fillId="0" borderId="55" xfId="3" applyFont="1" applyFill="1" applyBorder="1" applyAlignment="1" applyProtection="1">
      <alignment horizontal="left"/>
      <protection locked="0"/>
    </xf>
    <xf numFmtId="0" fontId="20" fillId="0" borderId="56" xfId="0" applyFont="1" applyBorder="1" applyAlignment="1">
      <alignment horizontal="center"/>
    </xf>
    <xf numFmtId="166" fontId="21" fillId="5" borderId="57" xfId="3" applyFont="1" applyFill="1" applyBorder="1" applyAlignment="1" applyProtection="1">
      <alignment horizontal="left"/>
      <protection locked="0"/>
    </xf>
    <xf numFmtId="0" fontId="22" fillId="0" borderId="58" xfId="0" applyFont="1" applyBorder="1" applyAlignment="1">
      <alignment horizontal="center"/>
    </xf>
    <xf numFmtId="166" fontId="19" fillId="5" borderId="59" xfId="3" applyFont="1" applyFill="1" applyBorder="1" applyAlignment="1" applyProtection="1">
      <alignment horizontal="left"/>
      <protection locked="0"/>
    </xf>
    <xf numFmtId="166" fontId="19" fillId="0" borderId="59" xfId="3" applyFont="1" applyFill="1" applyBorder="1" applyAlignment="1" applyProtection="1">
      <alignment horizontal="left"/>
      <protection locked="0"/>
    </xf>
    <xf numFmtId="0" fontId="22" fillId="0" borderId="60" xfId="0" applyFont="1" applyBorder="1" applyAlignment="1">
      <alignment horizontal="center"/>
    </xf>
    <xf numFmtId="166" fontId="19" fillId="5" borderId="61" xfId="3" applyFont="1" applyFill="1" applyBorder="1" applyAlignment="1" applyProtection="1">
      <alignment horizontal="left"/>
      <protection locked="0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3" xfId="0" applyFont="1" applyFill="1" applyBorder="1" applyAlignment="1">
      <alignment horizontal="left"/>
    </xf>
    <xf numFmtId="0" fontId="20" fillId="0" borderId="64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166" fontId="19" fillId="5" borderId="66" xfId="3" applyFont="1" applyFill="1" applyBorder="1" applyAlignment="1" applyProtection="1">
      <alignment horizontal="left"/>
      <protection locked="0"/>
    </xf>
    <xf numFmtId="166" fontId="19" fillId="0" borderId="66" xfId="3" applyFont="1" applyFill="1" applyBorder="1" applyAlignment="1" applyProtection="1">
      <alignment horizontal="left"/>
      <protection locked="0"/>
    </xf>
    <xf numFmtId="0" fontId="0" fillId="0" borderId="67" xfId="0" applyFont="1" applyBorder="1" applyAlignment="1">
      <alignment horizontal="center"/>
    </xf>
    <xf numFmtId="166" fontId="19" fillId="5" borderId="68" xfId="3" applyFont="1" applyFill="1" applyBorder="1" applyAlignment="1" applyProtection="1">
      <alignment horizontal="left"/>
      <protection locked="0"/>
    </xf>
    <xf numFmtId="0" fontId="23" fillId="0" borderId="5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22" fillId="0" borderId="70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6" borderId="20" xfId="0" applyNumberFormat="1" applyFill="1" applyBorder="1" applyAlignment="1" applyProtection="1">
      <alignment horizontal="center"/>
      <protection locked="0"/>
    </xf>
    <xf numFmtId="0" fontId="0" fillId="6" borderId="71" xfId="0" applyNumberFormat="1" applyFill="1" applyBorder="1" applyAlignment="1" applyProtection="1">
      <alignment horizontal="center"/>
      <protection locked="0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6" borderId="22" xfId="0" applyNumberFormat="1" applyFill="1" applyBorder="1" applyAlignment="1" applyProtection="1">
      <alignment horizontal="center"/>
      <protection locked="0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1" xfId="0" applyBorder="1" applyAlignment="1">
      <alignment horizontal="center"/>
    </xf>
    <xf numFmtId="0" fontId="23" fillId="0" borderId="70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24" fillId="0" borderId="40" xfId="0" applyFont="1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2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2" fillId="0" borderId="8" xfId="0" applyFont="1" applyBorder="1" applyAlignment="1" applyProtection="1">
      <alignment horizontal="left"/>
    </xf>
    <xf numFmtId="0" fontId="22" fillId="0" borderId="74" xfId="0" applyFont="1" applyBorder="1" applyAlignment="1">
      <alignment horizontal="center"/>
    </xf>
    <xf numFmtId="0" fontId="22" fillId="0" borderId="75" xfId="0" applyFont="1" applyBorder="1" applyAlignment="1">
      <alignment horizontal="center"/>
    </xf>
    <xf numFmtId="0" fontId="25" fillId="7" borderId="76" xfId="0" applyFont="1" applyFill="1" applyBorder="1" applyAlignment="1">
      <alignment horizontal="center"/>
    </xf>
    <xf numFmtId="0" fontId="25" fillId="7" borderId="77" xfId="0" applyFont="1" applyFill="1" applyBorder="1" applyAlignment="1">
      <alignment horizontal="center"/>
    </xf>
    <xf numFmtId="0" fontId="22" fillId="0" borderId="52" xfId="0" applyFont="1" applyBorder="1" applyProtection="1"/>
    <xf numFmtId="0" fontId="26" fillId="0" borderId="52" xfId="0" applyFont="1" applyBorder="1" applyProtection="1"/>
    <xf numFmtId="0" fontId="0" fillId="0" borderId="0" xfId="0" applyFont="1" applyBorder="1" applyProtection="1"/>
    <xf numFmtId="0" fontId="26" fillId="0" borderId="0" xfId="0" applyFont="1" applyBorder="1" applyProtection="1"/>
    <xf numFmtId="0" fontId="22" fillId="0" borderId="0" xfId="0" applyFont="1" applyBorder="1" applyProtection="1"/>
    <xf numFmtId="0" fontId="22" fillId="0" borderId="11" xfId="0" applyFont="1" applyBorder="1" applyAlignment="1" applyProtection="1">
      <alignment horizontal="left"/>
    </xf>
    <xf numFmtId="0" fontId="22" fillId="0" borderId="78" xfId="0" applyFont="1" applyBorder="1" applyAlignment="1" applyProtection="1">
      <alignment horizontal="left"/>
    </xf>
    <xf numFmtId="0" fontId="0" fillId="0" borderId="5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7" borderId="79" xfId="0" applyFont="1" applyFill="1" applyBorder="1" applyAlignment="1">
      <alignment horizontal="center"/>
    </xf>
    <xf numFmtId="0" fontId="27" fillId="7" borderId="80" xfId="0" applyFont="1" applyFill="1" applyBorder="1" applyAlignment="1">
      <alignment horizontal="center"/>
    </xf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0" fontId="0" fillId="2" borderId="14" xfId="0" applyNumberFormat="1" applyFont="1" applyFill="1" applyBorder="1" applyAlignment="1" applyProtection="1">
      <alignment horizontal="left"/>
    </xf>
    <xf numFmtId="0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6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left"/>
    </xf>
    <xf numFmtId="0" fontId="0" fillId="0" borderId="5" xfId="0" applyNumberFormat="1" applyFont="1" applyFill="1" applyBorder="1" applyAlignment="1" applyProtection="1">
      <alignment horizontal="left"/>
    </xf>
    <xf numFmtId="0" fontId="0" fillId="0" borderId="17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left"/>
    </xf>
    <xf numFmtId="49" fontId="6" fillId="0" borderId="21" xfId="2" applyNumberFormat="1" applyFont="1" applyFill="1" applyBorder="1" applyAlignment="1" applyProtection="1">
      <alignment horizontal="left"/>
    </xf>
    <xf numFmtId="49" fontId="0" fillId="0" borderId="52" xfId="0" applyNumberFormat="1" applyFont="1" applyFill="1" applyBorder="1" applyAlignment="1" applyProtection="1">
      <alignment horizontal="left"/>
    </xf>
    <xf numFmtId="49" fontId="0" fillId="0" borderId="0" xfId="2" applyNumberFormat="1" applyFont="1" applyFill="1" applyBorder="1" applyAlignment="1" applyProtection="1">
      <alignment horizontal="left"/>
    </xf>
    <xf numFmtId="16" fontId="0" fillId="0" borderId="0" xfId="0" applyNumberFormat="1"/>
    <xf numFmtId="166" fontId="19" fillId="5" borderId="21" xfId="3" applyFont="1" applyFill="1" applyBorder="1" applyAlignment="1" applyProtection="1">
      <alignment horizontal="left"/>
      <protection locked="0"/>
    </xf>
    <xf numFmtId="166" fontId="19" fillId="5" borderId="12" xfId="3" applyFont="1" applyFill="1" applyBorder="1" applyAlignment="1" applyProtection="1">
      <alignment horizontal="left"/>
      <protection locked="0"/>
    </xf>
    <xf numFmtId="166" fontId="19" fillId="5" borderId="85" xfId="3" applyFont="1" applyFill="1" applyBorder="1" applyAlignment="1" applyProtection="1">
      <alignment horizontal="left"/>
      <protection locked="0"/>
    </xf>
    <xf numFmtId="0" fontId="28" fillId="0" borderId="14" xfId="2" applyNumberFormat="1" applyFont="1" applyFill="1" applyBorder="1" applyAlignment="1" applyProtection="1">
      <alignment horizontal="left"/>
    </xf>
    <xf numFmtId="0" fontId="29" fillId="0" borderId="14" xfId="2" applyNumberFormat="1" applyFont="1" applyFill="1" applyBorder="1" applyAlignment="1" applyProtection="1">
      <alignment horizontal="left"/>
    </xf>
    <xf numFmtId="49" fontId="0" fillId="2" borderId="21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>
      <alignment horizontal="center"/>
    </xf>
    <xf numFmtId="0" fontId="5" fillId="0" borderId="18" xfId="2" applyNumberFormat="1" applyFont="1" applyFill="1" applyBorder="1" applyAlignment="1" applyProtection="1">
      <alignment horizontal="left"/>
    </xf>
    <xf numFmtId="49" fontId="0" fillId="0" borderId="47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left"/>
    </xf>
    <xf numFmtId="49" fontId="0" fillId="0" borderId="86" xfId="0" applyNumberFormat="1" applyFon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46" xfId="0" applyNumberFormat="1" applyFont="1" applyFill="1" applyBorder="1" applyAlignment="1" applyProtection="1">
      <alignment horizontal="center"/>
    </xf>
    <xf numFmtId="16" fontId="0" fillId="0" borderId="17" xfId="0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left"/>
    </xf>
    <xf numFmtId="0" fontId="6" fillId="0" borderId="87" xfId="2" applyNumberFormat="1" applyFont="1" applyFill="1" applyBorder="1" applyAlignment="1" applyProtection="1">
      <alignment horizontal="left"/>
    </xf>
    <xf numFmtId="49" fontId="6" fillId="0" borderId="88" xfId="2" applyNumberFormat="1" applyFont="1" applyFill="1" applyBorder="1" applyAlignment="1" applyProtection="1">
      <alignment horizontal="left"/>
    </xf>
    <xf numFmtId="49" fontId="6" fillId="0" borderId="20" xfId="2" applyNumberFormat="1" applyFont="1" applyFill="1" applyBorder="1" applyAlignment="1" applyProtection="1">
      <alignment horizontal="left"/>
    </xf>
    <xf numFmtId="0" fontId="6" fillId="0" borderId="89" xfId="2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left"/>
    </xf>
    <xf numFmtId="49" fontId="0" fillId="0" borderId="90" xfId="0" applyNumberFormat="1" applyFont="1" applyFill="1" applyBorder="1" applyAlignment="1" applyProtection="1">
      <alignment horizontal="center"/>
    </xf>
    <xf numFmtId="49" fontId="0" fillId="0" borderId="91" xfId="0" applyNumberFormat="1" applyFont="1" applyFill="1" applyBorder="1" applyAlignment="1" applyProtection="1">
      <alignment horizontal="center"/>
    </xf>
    <xf numFmtId="0" fontId="6" fillId="0" borderId="92" xfId="2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</cellXfs>
  <cellStyles count="4">
    <cellStyle name="Normaali" xfId="0" builtinId="0"/>
    <cellStyle name="Normaali 2" xfId="1"/>
    <cellStyle name="Normaali_LohkoKaavio_4-5_makrot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76</xdr:row>
      <xdr:rowOff>38100</xdr:rowOff>
    </xdr:from>
    <xdr:to>
      <xdr:col>1</xdr:col>
      <xdr:colOff>514350</xdr:colOff>
      <xdr:row>78</xdr:row>
      <xdr:rowOff>123825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101</xdr:row>
      <xdr:rowOff>38100</xdr:rowOff>
    </xdr:from>
    <xdr:to>
      <xdr:col>1</xdr:col>
      <xdr:colOff>514350</xdr:colOff>
      <xdr:row>103</xdr:row>
      <xdr:rowOff>123825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126</xdr:row>
      <xdr:rowOff>38100</xdr:rowOff>
    </xdr:from>
    <xdr:to>
      <xdr:col>1</xdr:col>
      <xdr:colOff>514350</xdr:colOff>
      <xdr:row>128</xdr:row>
      <xdr:rowOff>123825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151</xdr:row>
      <xdr:rowOff>38100</xdr:rowOff>
    </xdr:from>
    <xdr:to>
      <xdr:col>1</xdr:col>
      <xdr:colOff>514350</xdr:colOff>
      <xdr:row>153</xdr:row>
      <xdr:rowOff>123825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176</xdr:row>
      <xdr:rowOff>38100</xdr:rowOff>
    </xdr:from>
    <xdr:to>
      <xdr:col>1</xdr:col>
      <xdr:colOff>514350</xdr:colOff>
      <xdr:row>178</xdr:row>
      <xdr:rowOff>123825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201</xdr:row>
      <xdr:rowOff>38100</xdr:rowOff>
    </xdr:from>
    <xdr:to>
      <xdr:col>1</xdr:col>
      <xdr:colOff>514350</xdr:colOff>
      <xdr:row>203</xdr:row>
      <xdr:rowOff>123825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226</xdr:row>
      <xdr:rowOff>38100</xdr:rowOff>
    </xdr:from>
    <xdr:to>
      <xdr:col>1</xdr:col>
      <xdr:colOff>514350</xdr:colOff>
      <xdr:row>228</xdr:row>
      <xdr:rowOff>123825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251</xdr:row>
      <xdr:rowOff>38100</xdr:rowOff>
    </xdr:from>
    <xdr:to>
      <xdr:col>1</xdr:col>
      <xdr:colOff>514350</xdr:colOff>
      <xdr:row>253</xdr:row>
      <xdr:rowOff>123825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276</xdr:row>
      <xdr:rowOff>38100</xdr:rowOff>
    </xdr:from>
    <xdr:to>
      <xdr:col>1</xdr:col>
      <xdr:colOff>514350</xdr:colOff>
      <xdr:row>278</xdr:row>
      <xdr:rowOff>123825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301</xdr:row>
      <xdr:rowOff>38100</xdr:rowOff>
    </xdr:from>
    <xdr:to>
      <xdr:col>1</xdr:col>
      <xdr:colOff>514350</xdr:colOff>
      <xdr:row>303</xdr:row>
      <xdr:rowOff>123825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325</xdr:row>
      <xdr:rowOff>38100</xdr:rowOff>
    </xdr:from>
    <xdr:to>
      <xdr:col>1</xdr:col>
      <xdr:colOff>514350</xdr:colOff>
      <xdr:row>327</xdr:row>
      <xdr:rowOff>123825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349</xdr:row>
      <xdr:rowOff>38100</xdr:rowOff>
    </xdr:from>
    <xdr:to>
      <xdr:col>1</xdr:col>
      <xdr:colOff>514350</xdr:colOff>
      <xdr:row>351</xdr:row>
      <xdr:rowOff>123825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373</xdr:row>
      <xdr:rowOff>38100</xdr:rowOff>
    </xdr:from>
    <xdr:to>
      <xdr:col>1</xdr:col>
      <xdr:colOff>514350</xdr:colOff>
      <xdr:row>375</xdr:row>
      <xdr:rowOff>123825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7789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397</xdr:row>
      <xdr:rowOff>38100</xdr:rowOff>
    </xdr:from>
    <xdr:to>
      <xdr:col>1</xdr:col>
      <xdr:colOff>514350</xdr:colOff>
      <xdr:row>399</xdr:row>
      <xdr:rowOff>123825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40949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1</xdr:col>
      <xdr:colOff>514350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93229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117</xdr:row>
      <xdr:rowOff>190500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140</xdr:row>
      <xdr:rowOff>190500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163</xdr:row>
      <xdr:rowOff>190500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186</xdr:row>
      <xdr:rowOff>190500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209</xdr:row>
      <xdr:rowOff>190500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255</xdr:row>
      <xdr:rowOff>190500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277</xdr:row>
      <xdr:rowOff>47625</xdr:rowOff>
    </xdr:from>
    <xdr:to>
      <xdr:col>2</xdr:col>
      <xdr:colOff>9525</xdr:colOff>
      <xdr:row>278</xdr:row>
      <xdr:rowOff>190500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300</xdr:row>
      <xdr:rowOff>47625</xdr:rowOff>
    </xdr:from>
    <xdr:to>
      <xdr:col>2</xdr:col>
      <xdr:colOff>9525</xdr:colOff>
      <xdr:row>301</xdr:row>
      <xdr:rowOff>190500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323</xdr:row>
      <xdr:rowOff>47625</xdr:rowOff>
    </xdr:from>
    <xdr:to>
      <xdr:col>2</xdr:col>
      <xdr:colOff>9525</xdr:colOff>
      <xdr:row>324</xdr:row>
      <xdr:rowOff>190500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7650"/>
          <a:ext cx="561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345</xdr:row>
      <xdr:rowOff>47625</xdr:rowOff>
    </xdr:from>
    <xdr:to>
      <xdr:col>2</xdr:col>
      <xdr:colOff>9525</xdr:colOff>
      <xdr:row>346</xdr:row>
      <xdr:rowOff>190500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</xdr:row>
      <xdr:rowOff>47625</xdr:rowOff>
    </xdr:from>
    <xdr:to>
      <xdr:col>2</xdr:col>
      <xdr:colOff>9525</xdr:colOff>
      <xdr:row>24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45</xdr:row>
      <xdr:rowOff>47625</xdr:rowOff>
    </xdr:from>
    <xdr:to>
      <xdr:col>2</xdr:col>
      <xdr:colOff>9525</xdr:colOff>
      <xdr:row>46</xdr:row>
      <xdr:rowOff>190500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32245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/>
  </sheetViews>
  <sheetFormatPr defaultRowHeight="15"/>
  <cols>
    <col min="1" max="1" width="6.42578125" customWidth="1"/>
    <col min="3" max="3" width="36.28515625" customWidth="1"/>
    <col min="4" max="4" width="16.7109375" customWidth="1"/>
    <col min="5" max="5" width="38.5703125" customWidth="1"/>
    <col min="6" max="6" width="27.5703125" customWidth="1"/>
    <col min="7" max="7" width="20.5703125" customWidth="1"/>
  </cols>
  <sheetData>
    <row r="1" spans="1:8" ht="15.75" thickBot="1"/>
    <row r="2" spans="1:8" ht="18">
      <c r="A2" s="1"/>
      <c r="B2" s="2" t="s">
        <v>0</v>
      </c>
      <c r="C2" s="3"/>
      <c r="D2" s="3" t="s">
        <v>9</v>
      </c>
      <c r="E2" s="4"/>
      <c r="F2" s="5"/>
      <c r="G2" s="6"/>
      <c r="H2" s="6"/>
    </row>
    <row r="3" spans="1:8" ht="15.75">
      <c r="A3" s="1"/>
      <c r="B3" s="8" t="s">
        <v>1</v>
      </c>
      <c r="C3" s="9"/>
      <c r="D3" s="9" t="s">
        <v>46</v>
      </c>
      <c r="E3" s="10"/>
      <c r="F3" s="5"/>
      <c r="G3" s="6"/>
      <c r="H3" s="6"/>
    </row>
    <row r="4" spans="1:8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</row>
    <row r="5" spans="1:8">
      <c r="A5" s="14"/>
      <c r="B5" s="15"/>
      <c r="C5" s="15"/>
      <c r="D5" s="15"/>
      <c r="E5" s="16"/>
      <c r="F5" s="6"/>
      <c r="G5" s="6"/>
      <c r="H5" s="6"/>
    </row>
    <row r="6" spans="1:8">
      <c r="A6" s="17"/>
      <c r="B6" s="17" t="s">
        <v>3</v>
      </c>
      <c r="C6" s="17" t="s">
        <v>4</v>
      </c>
      <c r="D6" s="17" t="s">
        <v>5</v>
      </c>
      <c r="E6" s="5"/>
      <c r="F6" s="6"/>
      <c r="G6" s="6"/>
      <c r="H6" s="6"/>
    </row>
    <row r="7" spans="1:8">
      <c r="A7" s="18">
        <v>1</v>
      </c>
      <c r="B7" s="18" t="s">
        <v>94</v>
      </c>
      <c r="C7" s="18" t="s">
        <v>40</v>
      </c>
      <c r="D7" s="18" t="s">
        <v>6</v>
      </c>
      <c r="E7" s="238" t="s">
        <v>40</v>
      </c>
      <c r="F7" s="6"/>
      <c r="G7" s="6"/>
      <c r="H7" s="6"/>
    </row>
    <row r="8" spans="1:8">
      <c r="A8" s="18">
        <v>2</v>
      </c>
      <c r="B8" s="18"/>
      <c r="C8" s="18"/>
      <c r="D8" s="18"/>
      <c r="E8" s="19"/>
      <c r="F8" s="20" t="s">
        <v>40</v>
      </c>
      <c r="G8" s="6"/>
      <c r="H8" s="6"/>
    </row>
    <row r="9" spans="1:8">
      <c r="A9" s="17">
        <v>3</v>
      </c>
      <c r="B9" s="17"/>
      <c r="C9" s="17"/>
      <c r="D9" s="17"/>
      <c r="E9" s="238" t="s">
        <v>77</v>
      </c>
      <c r="F9" s="19" t="s">
        <v>253</v>
      </c>
      <c r="G9" s="5"/>
      <c r="H9" s="6"/>
    </row>
    <row r="10" spans="1:8">
      <c r="A10" s="17">
        <v>4</v>
      </c>
      <c r="B10" s="17"/>
      <c r="C10" s="35" t="s">
        <v>77</v>
      </c>
      <c r="D10" s="35" t="s">
        <v>62</v>
      </c>
      <c r="E10" s="21"/>
      <c r="F10" s="1"/>
      <c r="G10" s="243" t="s">
        <v>40</v>
      </c>
      <c r="H10" s="6"/>
    </row>
    <row r="11" spans="1:8">
      <c r="A11" s="18">
        <v>5</v>
      </c>
      <c r="B11" s="18"/>
      <c r="C11" s="18" t="s">
        <v>66</v>
      </c>
      <c r="D11" s="18" t="s">
        <v>67</v>
      </c>
      <c r="E11" s="238" t="s">
        <v>66</v>
      </c>
      <c r="F11" s="1"/>
      <c r="G11" s="19" t="s">
        <v>259</v>
      </c>
      <c r="H11" s="5"/>
    </row>
    <row r="12" spans="1:8">
      <c r="A12" s="18">
        <v>6</v>
      </c>
      <c r="B12" s="18"/>
      <c r="C12" s="18" t="s">
        <v>72</v>
      </c>
      <c r="D12" s="18" t="s">
        <v>12</v>
      </c>
      <c r="E12" s="19" t="s">
        <v>251</v>
      </c>
      <c r="F12" s="22" t="s">
        <v>43</v>
      </c>
      <c r="G12" s="23"/>
      <c r="H12" s="5"/>
    </row>
    <row r="13" spans="1:8">
      <c r="A13" s="17">
        <v>7</v>
      </c>
      <c r="B13" s="17"/>
      <c r="C13" s="17"/>
      <c r="D13" s="17"/>
      <c r="E13" s="238" t="s">
        <v>43</v>
      </c>
      <c r="F13" s="21" t="s">
        <v>257</v>
      </c>
      <c r="G13" s="1"/>
      <c r="H13" s="5"/>
    </row>
    <row r="14" spans="1:8">
      <c r="A14" s="17">
        <v>8</v>
      </c>
      <c r="B14" s="17" t="s">
        <v>95</v>
      </c>
      <c r="C14" s="17" t="s">
        <v>43</v>
      </c>
      <c r="D14" s="17" t="s">
        <v>8</v>
      </c>
      <c r="E14" s="21"/>
      <c r="F14" s="6"/>
      <c r="G14" s="1"/>
      <c r="H14" s="243" t="s">
        <v>40</v>
      </c>
    </row>
    <row r="15" spans="1:8">
      <c r="A15" s="15"/>
      <c r="B15" s="15"/>
      <c r="C15" s="15"/>
      <c r="D15" s="15"/>
      <c r="E15" s="6"/>
      <c r="F15" s="6"/>
      <c r="G15" s="1"/>
      <c r="H15" s="21" t="s">
        <v>262</v>
      </c>
    </row>
    <row r="16" spans="1:8">
      <c r="A16" s="18">
        <v>9</v>
      </c>
      <c r="B16" s="18" t="s">
        <v>96</v>
      </c>
      <c r="C16" s="18" t="s">
        <v>44</v>
      </c>
      <c r="D16" s="18" t="s">
        <v>45</v>
      </c>
      <c r="E16" s="242" t="s">
        <v>44</v>
      </c>
      <c r="F16" s="6"/>
      <c r="G16" s="1"/>
      <c r="H16" s="5"/>
    </row>
    <row r="17" spans="1:8">
      <c r="A17" s="18">
        <v>10</v>
      </c>
      <c r="B17" s="18"/>
      <c r="C17" s="18"/>
      <c r="D17" s="224"/>
      <c r="E17" s="240"/>
      <c r="F17" s="242" t="s">
        <v>44</v>
      </c>
      <c r="G17" s="1"/>
      <c r="H17" s="5"/>
    </row>
    <row r="18" spans="1:8">
      <c r="A18" s="17">
        <v>11</v>
      </c>
      <c r="B18" s="17"/>
      <c r="C18" s="35" t="s">
        <v>70</v>
      </c>
      <c r="D18" s="35" t="s">
        <v>71</v>
      </c>
      <c r="E18" s="241" t="s">
        <v>68</v>
      </c>
      <c r="F18" s="239" t="s">
        <v>256</v>
      </c>
      <c r="G18" s="23"/>
      <c r="H18" s="5"/>
    </row>
    <row r="19" spans="1:8">
      <c r="A19" s="17">
        <v>12</v>
      </c>
      <c r="B19" s="17"/>
      <c r="C19" s="35" t="s">
        <v>68</v>
      </c>
      <c r="D19" s="35" t="s">
        <v>6</v>
      </c>
      <c r="E19" s="21" t="s">
        <v>252</v>
      </c>
      <c r="F19" s="1"/>
      <c r="G19" s="238" t="s">
        <v>41</v>
      </c>
      <c r="H19" s="5"/>
    </row>
    <row r="20" spans="1:8">
      <c r="A20" s="18">
        <v>13</v>
      </c>
      <c r="B20" s="18"/>
      <c r="C20" s="18" t="s">
        <v>69</v>
      </c>
      <c r="D20" s="18" t="s">
        <v>62</v>
      </c>
      <c r="E20" s="238" t="s">
        <v>69</v>
      </c>
      <c r="F20" s="1"/>
      <c r="G20" s="21" t="s">
        <v>260</v>
      </c>
      <c r="H20" s="6"/>
    </row>
    <row r="21" spans="1:8">
      <c r="A21" s="18">
        <v>14</v>
      </c>
      <c r="B21" s="18"/>
      <c r="C21" s="18"/>
      <c r="D21" s="18"/>
      <c r="E21" s="19"/>
      <c r="F21" s="238" t="s">
        <v>41</v>
      </c>
      <c r="G21" s="5"/>
      <c r="H21" s="6"/>
    </row>
    <row r="22" spans="1:8">
      <c r="A22" s="17">
        <v>15</v>
      </c>
      <c r="B22" s="17"/>
      <c r="C22" s="17"/>
      <c r="D22" s="17"/>
      <c r="E22" s="238" t="s">
        <v>41</v>
      </c>
      <c r="F22" s="21" t="s">
        <v>254</v>
      </c>
      <c r="G22" s="6"/>
      <c r="H22" s="6"/>
    </row>
    <row r="23" spans="1:8">
      <c r="A23" s="17">
        <v>16</v>
      </c>
      <c r="B23" s="17" t="s">
        <v>97</v>
      </c>
      <c r="C23" s="17" t="s">
        <v>41</v>
      </c>
      <c r="D23" s="17" t="s">
        <v>42</v>
      </c>
      <c r="E23" s="21"/>
      <c r="F23" s="6"/>
      <c r="G23" s="6"/>
      <c r="H23" s="6"/>
    </row>
  </sheetData>
  <pageMargins left="0.7" right="0.7" top="0.75" bottom="0.75" header="0.3" footer="0.3"/>
  <pageSetup paperSize="9" scale="5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7"/>
  <sheetViews>
    <sheetView topLeftCell="A345" workbookViewId="0">
      <selection activeCell="I360" sqref="I360"/>
    </sheetView>
  </sheetViews>
  <sheetFormatPr defaultRowHeight="15"/>
  <cols>
    <col min="1" max="1" width="2.5703125" customWidth="1"/>
    <col min="2" max="2" width="9.28515625" customWidth="1"/>
    <col min="3" max="3" width="22.7109375" customWidth="1"/>
    <col min="4" max="4" width="15.7109375" customWidth="1"/>
  </cols>
  <sheetData>
    <row r="1" spans="2:14" ht="15.75" thickBot="1"/>
    <row r="2" spans="2:14" ht="16.5" thickTop="1">
      <c r="B2" s="50"/>
      <c r="C2" s="51"/>
      <c r="D2" s="52"/>
      <c r="E2" s="52"/>
      <c r="F2" s="53" t="s">
        <v>100</v>
      </c>
      <c r="G2" s="53"/>
      <c r="H2" s="54" t="s">
        <v>134</v>
      </c>
      <c r="I2" s="54"/>
      <c r="J2" s="54"/>
      <c r="K2" s="54"/>
      <c r="L2" s="54"/>
      <c r="M2" s="54"/>
      <c r="N2" s="54"/>
    </row>
    <row r="3" spans="2:14" ht="15.75">
      <c r="B3" s="55"/>
      <c r="C3" s="56" t="s">
        <v>101</v>
      </c>
      <c r="D3" s="57"/>
      <c r="E3" s="58"/>
      <c r="F3" s="59" t="s">
        <v>102</v>
      </c>
      <c r="G3" s="59"/>
      <c r="H3" s="60" t="s">
        <v>135</v>
      </c>
      <c r="I3" s="60"/>
      <c r="J3" s="60"/>
      <c r="K3" s="60"/>
      <c r="L3" s="60"/>
      <c r="M3" s="60"/>
      <c r="N3" s="60"/>
    </row>
    <row r="4" spans="2:14" ht="15.75">
      <c r="B4" s="61"/>
      <c r="C4" s="62"/>
      <c r="D4" s="58"/>
      <c r="E4" s="58"/>
      <c r="F4" s="63" t="s">
        <v>103</v>
      </c>
      <c r="G4" s="63"/>
      <c r="H4" s="64" t="s">
        <v>143</v>
      </c>
      <c r="I4" s="64"/>
      <c r="J4" s="64"/>
      <c r="K4" s="64"/>
      <c r="L4" s="64"/>
      <c r="M4" s="64"/>
      <c r="N4" s="64"/>
    </row>
    <row r="5" spans="2:14" ht="21" thickBot="1">
      <c r="B5" s="65"/>
      <c r="C5" s="66" t="s">
        <v>104</v>
      </c>
      <c r="D5" s="67"/>
      <c r="E5" s="58"/>
      <c r="F5" s="68" t="s">
        <v>105</v>
      </c>
      <c r="G5" s="68"/>
      <c r="H5" s="69">
        <v>43582</v>
      </c>
      <c r="I5" s="69"/>
      <c r="J5" s="69"/>
      <c r="K5" s="70" t="s">
        <v>106</v>
      </c>
      <c r="L5" s="71"/>
      <c r="M5" s="71"/>
      <c r="N5" s="71"/>
    </row>
    <row r="6" spans="2:14" ht="15.75" thickTop="1">
      <c r="B6" s="72"/>
      <c r="C6" s="73"/>
      <c r="D6" s="58"/>
      <c r="E6" s="58"/>
      <c r="F6" s="74"/>
      <c r="G6" s="73"/>
      <c r="H6" s="73"/>
      <c r="I6" s="75"/>
      <c r="J6" s="76"/>
      <c r="K6" s="77"/>
      <c r="L6" s="77"/>
      <c r="M6" s="77"/>
      <c r="N6" s="78"/>
    </row>
    <row r="7" spans="2:14" ht="16.5" thickBot="1">
      <c r="B7" s="79" t="s">
        <v>107</v>
      </c>
      <c r="C7" s="80" t="s">
        <v>10</v>
      </c>
      <c r="D7" s="80"/>
      <c r="E7" s="81"/>
      <c r="F7" s="82" t="s">
        <v>108</v>
      </c>
      <c r="G7" s="83" t="s">
        <v>87</v>
      </c>
      <c r="H7" s="83"/>
      <c r="I7" s="83"/>
      <c r="J7" s="83"/>
      <c r="K7" s="83"/>
      <c r="L7" s="83"/>
      <c r="M7" s="83"/>
      <c r="N7" s="83"/>
    </row>
    <row r="8" spans="2:14">
      <c r="B8" s="84" t="s">
        <v>109</v>
      </c>
      <c r="C8" s="85" t="s">
        <v>139</v>
      </c>
      <c r="D8" s="85"/>
      <c r="E8" s="86"/>
      <c r="F8" s="87" t="s">
        <v>110</v>
      </c>
      <c r="G8" s="88" t="s">
        <v>142</v>
      </c>
      <c r="H8" s="88"/>
      <c r="I8" s="88"/>
      <c r="J8" s="88"/>
      <c r="K8" s="88"/>
      <c r="L8" s="88"/>
      <c r="M8" s="88"/>
      <c r="N8" s="88"/>
    </row>
    <row r="9" spans="2:14">
      <c r="B9" s="89" t="s">
        <v>111</v>
      </c>
      <c r="C9" s="90" t="s">
        <v>140</v>
      </c>
      <c r="D9" s="90"/>
      <c r="E9" s="86"/>
      <c r="F9" s="91" t="s">
        <v>112</v>
      </c>
      <c r="G9" s="92"/>
      <c r="H9" s="92"/>
      <c r="I9" s="92"/>
      <c r="J9" s="92"/>
      <c r="K9" s="92"/>
      <c r="L9" s="92"/>
      <c r="M9" s="92"/>
      <c r="N9" s="92"/>
    </row>
    <row r="10" spans="2:14">
      <c r="B10" s="89" t="s">
        <v>113</v>
      </c>
      <c r="C10" s="90" t="s">
        <v>141</v>
      </c>
      <c r="D10" s="90"/>
      <c r="E10" s="86"/>
      <c r="F10" s="93" t="s">
        <v>114</v>
      </c>
      <c r="G10" s="92" t="s">
        <v>170</v>
      </c>
      <c r="H10" s="92"/>
      <c r="I10" s="92"/>
      <c r="J10" s="92"/>
      <c r="K10" s="92"/>
      <c r="L10" s="92"/>
      <c r="M10" s="92"/>
      <c r="N10" s="92"/>
    </row>
    <row r="11" spans="2:14" ht="15.75">
      <c r="B11" s="94"/>
      <c r="C11" s="58"/>
      <c r="D11" s="58"/>
      <c r="E11" s="58"/>
      <c r="F11" s="74"/>
      <c r="G11" s="95"/>
      <c r="H11" s="95"/>
      <c r="I11" s="95"/>
      <c r="J11" s="58"/>
      <c r="K11" s="58"/>
      <c r="L11" s="58"/>
      <c r="M11" s="96"/>
      <c r="N11" s="97"/>
    </row>
    <row r="12" spans="2:14">
      <c r="B12" s="98" t="s">
        <v>115</v>
      </c>
      <c r="C12" s="58"/>
      <c r="D12" s="58"/>
      <c r="E12" s="58"/>
      <c r="F12" s="99">
        <v>1</v>
      </c>
      <c r="G12" s="99">
        <v>2</v>
      </c>
      <c r="H12" s="99">
        <v>3</v>
      </c>
      <c r="I12" s="99">
        <v>4</v>
      </c>
      <c r="J12" s="99">
        <v>5</v>
      </c>
      <c r="K12" s="100" t="s">
        <v>26</v>
      </c>
      <c r="L12" s="100"/>
      <c r="M12" s="99" t="s">
        <v>116</v>
      </c>
      <c r="N12" s="101" t="s">
        <v>117</v>
      </c>
    </row>
    <row r="13" spans="2:14">
      <c r="B13" s="102" t="s">
        <v>118</v>
      </c>
      <c r="C13" s="103" t="str">
        <f>IF(C8&gt;"",C8,"")</f>
        <v>Juhana Tuuttila</v>
      </c>
      <c r="D13" s="103" t="str">
        <f>IF(G8&gt;"",G8,"")</f>
        <v>Karl Joesaar</v>
      </c>
      <c r="E13" s="104"/>
      <c r="F13" s="105">
        <v>8</v>
      </c>
      <c r="G13" s="105">
        <v>8</v>
      </c>
      <c r="H13" s="105">
        <v>1</v>
      </c>
      <c r="I13" s="105"/>
      <c r="J13" s="105"/>
      <c r="K13" s="106">
        <f>IF(ISBLANK(F13),"",COUNTIF(F13:J13,"&gt;=0"))</f>
        <v>3</v>
      </c>
      <c r="L13" s="107">
        <f>IF(ISBLANK(F13),"",(IF(LEFT(F13,1)="-",1,0)+IF(LEFT(G13,1)="-",1,0)+IF(LEFT(H13,1)="-",1,0)+IF(LEFT(I13,1)="-",1,0)+IF(LEFT(J13,1)="-",1,0)))</f>
        <v>0</v>
      </c>
      <c r="M13" s="108">
        <f t="shared" ref="M13:N17" si="0">IF(K13=3,1,"")</f>
        <v>1</v>
      </c>
      <c r="N13" s="108" t="str">
        <f t="shared" si="0"/>
        <v/>
      </c>
    </row>
    <row r="14" spans="2:14">
      <c r="B14" s="102" t="s">
        <v>119</v>
      </c>
      <c r="C14" s="103" t="str">
        <f>IF(C9&gt;"",C9,"")</f>
        <v>Henri Kujala</v>
      </c>
      <c r="D14" s="103" t="str">
        <f>IF(G9&gt;"",G9,"")</f>
        <v/>
      </c>
      <c r="E14" s="104"/>
      <c r="F14" s="105">
        <v>0</v>
      </c>
      <c r="G14" s="105">
        <v>0</v>
      </c>
      <c r="H14" s="105">
        <v>0</v>
      </c>
      <c r="I14" s="105"/>
      <c r="J14" s="105"/>
      <c r="K14" s="106">
        <f>IF(ISBLANK(F14),"",COUNTIF(F14:J14,"&gt;=0"))</f>
        <v>3</v>
      </c>
      <c r="L14" s="107">
        <f>IF(ISBLANK(F14),"",(IF(LEFT(F14,1)="-",1,0)+IF(LEFT(G14,1)="-",1,0)+IF(LEFT(H14,1)="-",1,0)+IF(LEFT(I14,1)="-",1,0)+IF(LEFT(J14,1)="-",1,0)))</f>
        <v>0</v>
      </c>
      <c r="M14" s="108">
        <f t="shared" si="0"/>
        <v>1</v>
      </c>
      <c r="N14" s="108" t="str">
        <f t="shared" si="0"/>
        <v/>
      </c>
    </row>
    <row r="15" spans="2:14">
      <c r="B15" s="102" t="s">
        <v>120</v>
      </c>
      <c r="C15" s="103" t="str">
        <f>IF(C10&gt;"",C10,"")</f>
        <v>Jaakko Jacklin</v>
      </c>
      <c r="D15" s="103" t="str">
        <f>IF(G10&gt;"",G10,"")</f>
        <v>Arttu Pöri</v>
      </c>
      <c r="E15" s="104"/>
      <c r="F15" s="105">
        <v>10</v>
      </c>
      <c r="G15" s="105">
        <v>-9</v>
      </c>
      <c r="H15" s="105">
        <v>5</v>
      </c>
      <c r="I15" s="105">
        <v>-10</v>
      </c>
      <c r="J15" s="105">
        <v>8</v>
      </c>
      <c r="K15" s="106">
        <f>IF(ISBLANK(F15),"",COUNTIF(F15:J15,"&gt;=0"))</f>
        <v>3</v>
      </c>
      <c r="L15" s="107">
        <f>IF(ISBLANK(F15),"",(IF(LEFT(F15,1)="-",1,0)+IF(LEFT(G15,1)="-",1,0)+IF(LEFT(H15,1)="-",1,0)+IF(LEFT(I15,1)="-",1,0)+IF(LEFT(J15,1)="-",1,0)))</f>
        <v>2</v>
      </c>
      <c r="M15" s="108">
        <f t="shared" si="0"/>
        <v>1</v>
      </c>
      <c r="N15" s="108" t="str">
        <f t="shared" si="0"/>
        <v/>
      </c>
    </row>
    <row r="16" spans="2:14">
      <c r="B16" s="102" t="s">
        <v>121</v>
      </c>
      <c r="C16" s="103" t="str">
        <f>IF(C8&gt;"",C8,"")</f>
        <v>Juhana Tuuttila</v>
      </c>
      <c r="D16" s="103" t="str">
        <f>IF(G9&gt;"",G9,"")</f>
        <v/>
      </c>
      <c r="E16" s="104"/>
      <c r="F16" s="105"/>
      <c r="G16" s="105"/>
      <c r="H16" s="105"/>
      <c r="I16" s="105"/>
      <c r="J16" s="105"/>
      <c r="K16" s="106" t="str">
        <f>IF(ISBLANK(F16),"",COUNTIF(F16:J16,"&gt;=0"))</f>
        <v/>
      </c>
      <c r="L16" s="107" t="str">
        <f>IF(ISBLANK(F16),"",(IF(LEFT(F16,1)="-",1,0)+IF(LEFT(G16,1)="-",1,0)+IF(LEFT(H16,1)="-",1,0)+IF(LEFT(I16,1)="-",1,0)+IF(LEFT(J16,1)="-",1,0)))</f>
        <v/>
      </c>
      <c r="M16" s="108" t="str">
        <f t="shared" si="0"/>
        <v/>
      </c>
      <c r="N16" s="108" t="str">
        <f t="shared" si="0"/>
        <v/>
      </c>
    </row>
    <row r="17" spans="2:14">
      <c r="B17" s="102" t="s">
        <v>122</v>
      </c>
      <c r="C17" s="103" t="str">
        <f>IF(C9&gt;"",C9,"")</f>
        <v>Henri Kujala</v>
      </c>
      <c r="D17" s="103" t="str">
        <f>IF(G8&gt;"",G8,"")</f>
        <v>Karl Joesaar</v>
      </c>
      <c r="E17" s="104"/>
      <c r="F17" s="105"/>
      <c r="G17" s="105"/>
      <c r="H17" s="105"/>
      <c r="I17" s="105"/>
      <c r="J17" s="105"/>
      <c r="K17" s="106" t="str">
        <f>IF(ISBLANK(F17),"",COUNTIF(F17:J17,"&gt;=0"))</f>
        <v/>
      </c>
      <c r="L17" s="107" t="str">
        <f>IF(ISBLANK(F17),"",(IF(LEFT(F17,1)="-",1,0)+IF(LEFT(G17,1)="-",1,0)+IF(LEFT(H17,1)="-",1,0)+IF(LEFT(I17,1)="-",1,0)+IF(LEFT(J17,1)="-",1,0)))</f>
        <v/>
      </c>
      <c r="M17" s="108" t="str">
        <f t="shared" si="0"/>
        <v/>
      </c>
      <c r="N17" s="108" t="str">
        <f t="shared" si="0"/>
        <v/>
      </c>
    </row>
    <row r="18" spans="2:14">
      <c r="B18" s="94"/>
      <c r="C18" s="58"/>
      <c r="D18" s="58"/>
      <c r="E18" s="58"/>
      <c r="F18" s="58"/>
      <c r="G18" s="58"/>
      <c r="H18" s="58"/>
      <c r="I18" s="109" t="s">
        <v>123</v>
      </c>
      <c r="J18" s="109"/>
      <c r="K18" s="110">
        <f>SUM(K13:K17)</f>
        <v>9</v>
      </c>
      <c r="L18" s="110">
        <f>SUM(L13:L17)</f>
        <v>2</v>
      </c>
      <c r="M18" s="110">
        <f>SUM(M13:M17)</f>
        <v>3</v>
      </c>
      <c r="N18" s="110">
        <f>SUM(N13:N17)</f>
        <v>0</v>
      </c>
    </row>
    <row r="19" spans="2:14">
      <c r="B19" s="111" t="s">
        <v>124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12"/>
    </row>
    <row r="20" spans="2:14">
      <c r="B20" s="113" t="s">
        <v>125</v>
      </c>
      <c r="C20" s="114"/>
      <c r="D20" s="114" t="s">
        <v>126</v>
      </c>
      <c r="E20" s="115"/>
      <c r="F20" s="114"/>
      <c r="G20" s="114" t="s">
        <v>35</v>
      </c>
      <c r="H20" s="115"/>
      <c r="I20" s="114"/>
      <c r="J20" s="116" t="s">
        <v>127</v>
      </c>
      <c r="K20" s="67"/>
      <c r="L20" s="58"/>
      <c r="M20" s="58"/>
      <c r="N20" s="112"/>
    </row>
    <row r="21" spans="2:14" ht="18.75" thickBot="1">
      <c r="B21" s="94"/>
      <c r="C21" s="58"/>
      <c r="D21" s="58"/>
      <c r="E21" s="58"/>
      <c r="F21" s="58"/>
      <c r="G21" s="58"/>
      <c r="H21" s="58"/>
      <c r="I21" s="58"/>
      <c r="J21" s="117" t="str">
        <f>IF(M18=3,C7,IF(N18=3,G7,""))</f>
        <v>OPT-86</v>
      </c>
      <c r="K21" s="117"/>
      <c r="L21" s="117"/>
      <c r="M21" s="117"/>
      <c r="N21" s="117"/>
    </row>
    <row r="22" spans="2:14" ht="18.75" thickBot="1">
      <c r="B22" s="118"/>
      <c r="C22" s="119"/>
      <c r="D22" s="119"/>
      <c r="E22" s="119"/>
      <c r="F22" s="119"/>
      <c r="G22" s="119"/>
      <c r="H22" s="119"/>
      <c r="I22" s="119"/>
      <c r="J22" s="120"/>
      <c r="K22" s="120"/>
      <c r="L22" s="120"/>
      <c r="M22" s="120"/>
      <c r="N22" s="121"/>
    </row>
    <row r="23" spans="2:14" ht="15.75" thickTop="1"/>
    <row r="24" spans="2:14" ht="15.75" thickBot="1"/>
    <row r="25" spans="2:14" ht="16.5" thickTop="1">
      <c r="B25" s="50"/>
      <c r="C25" s="51"/>
      <c r="D25" s="52"/>
      <c r="E25" s="52"/>
      <c r="F25" s="53" t="s">
        <v>100</v>
      </c>
      <c r="G25" s="53"/>
      <c r="H25" s="54" t="s">
        <v>134</v>
      </c>
      <c r="I25" s="54"/>
      <c r="J25" s="54"/>
      <c r="K25" s="54"/>
      <c r="L25" s="54"/>
      <c r="M25" s="54"/>
      <c r="N25" s="54"/>
    </row>
    <row r="26" spans="2:14" ht="15.75">
      <c r="B26" s="55"/>
      <c r="C26" s="56" t="s">
        <v>101</v>
      </c>
      <c r="D26" s="57"/>
      <c r="E26" s="58"/>
      <c r="F26" s="59" t="s">
        <v>102</v>
      </c>
      <c r="G26" s="59"/>
      <c r="H26" s="60" t="s">
        <v>135</v>
      </c>
      <c r="I26" s="60"/>
      <c r="J26" s="60"/>
      <c r="K26" s="60"/>
      <c r="L26" s="60"/>
      <c r="M26" s="60"/>
      <c r="N26" s="60"/>
    </row>
    <row r="27" spans="2:14" ht="15.75">
      <c r="B27" s="61"/>
      <c r="C27" s="62"/>
      <c r="D27" s="58"/>
      <c r="E27" s="58"/>
      <c r="F27" s="63" t="s">
        <v>103</v>
      </c>
      <c r="G27" s="63"/>
      <c r="H27" s="64" t="s">
        <v>143</v>
      </c>
      <c r="I27" s="64"/>
      <c r="J27" s="64"/>
      <c r="K27" s="64"/>
      <c r="L27" s="64"/>
      <c r="M27" s="64"/>
      <c r="N27" s="64"/>
    </row>
    <row r="28" spans="2:14" ht="21" thickBot="1">
      <c r="B28" s="65"/>
      <c r="C28" s="66" t="s">
        <v>104</v>
      </c>
      <c r="D28" s="67"/>
      <c r="E28" s="58"/>
      <c r="F28" s="68" t="s">
        <v>105</v>
      </c>
      <c r="G28" s="68"/>
      <c r="H28" s="69">
        <v>43582</v>
      </c>
      <c r="I28" s="69"/>
      <c r="J28" s="69"/>
      <c r="K28" s="70" t="s">
        <v>106</v>
      </c>
      <c r="L28" s="71"/>
      <c r="M28" s="71"/>
      <c r="N28" s="71"/>
    </row>
    <row r="29" spans="2:14" ht="15.75" thickTop="1">
      <c r="B29" s="72"/>
      <c r="C29" s="73"/>
      <c r="D29" s="58"/>
      <c r="E29" s="58"/>
      <c r="F29" s="74"/>
      <c r="G29" s="73"/>
      <c r="H29" s="73"/>
      <c r="I29" s="75"/>
      <c r="J29" s="76"/>
      <c r="K29" s="77"/>
      <c r="L29" s="77"/>
      <c r="M29" s="77"/>
      <c r="N29" s="78"/>
    </row>
    <row r="30" spans="2:14" ht="16.5" thickBot="1">
      <c r="B30" s="79" t="s">
        <v>107</v>
      </c>
      <c r="C30" s="80" t="s">
        <v>11</v>
      </c>
      <c r="D30" s="80"/>
      <c r="E30" s="81"/>
      <c r="F30" s="82" t="s">
        <v>108</v>
      </c>
      <c r="G30" s="83" t="s">
        <v>87</v>
      </c>
      <c r="H30" s="83"/>
      <c r="I30" s="83"/>
      <c r="J30" s="83"/>
      <c r="K30" s="83"/>
      <c r="L30" s="83"/>
      <c r="M30" s="83"/>
      <c r="N30" s="83"/>
    </row>
    <row r="31" spans="2:14">
      <c r="B31" s="84" t="s">
        <v>109</v>
      </c>
      <c r="C31" s="85" t="s">
        <v>189</v>
      </c>
      <c r="D31" s="85"/>
      <c r="E31" s="86"/>
      <c r="F31" s="87" t="s">
        <v>110</v>
      </c>
      <c r="G31" s="88" t="s">
        <v>170</v>
      </c>
      <c r="H31" s="88"/>
      <c r="I31" s="88"/>
      <c r="J31" s="88"/>
      <c r="K31" s="88"/>
      <c r="L31" s="88"/>
      <c r="M31" s="88"/>
      <c r="N31" s="88"/>
    </row>
    <row r="32" spans="2:14">
      <c r="B32" s="89" t="s">
        <v>111</v>
      </c>
      <c r="C32" s="90" t="s">
        <v>190</v>
      </c>
      <c r="D32" s="90"/>
      <c r="E32" s="86"/>
      <c r="F32" s="91" t="s">
        <v>112</v>
      </c>
      <c r="G32" s="92"/>
      <c r="H32" s="92"/>
      <c r="I32" s="92"/>
      <c r="J32" s="92"/>
      <c r="K32" s="92"/>
      <c r="L32" s="92"/>
      <c r="M32" s="92"/>
      <c r="N32" s="92"/>
    </row>
    <row r="33" spans="2:14">
      <c r="B33" s="89" t="s">
        <v>113</v>
      </c>
      <c r="C33" s="90" t="s">
        <v>191</v>
      </c>
      <c r="D33" s="90"/>
      <c r="E33" s="86"/>
      <c r="F33" s="93" t="s">
        <v>114</v>
      </c>
      <c r="G33" s="92" t="s">
        <v>142</v>
      </c>
      <c r="H33" s="92"/>
      <c r="I33" s="92"/>
      <c r="J33" s="92"/>
      <c r="K33" s="92"/>
      <c r="L33" s="92"/>
      <c r="M33" s="92"/>
      <c r="N33" s="92"/>
    </row>
    <row r="34" spans="2:14" ht="15.75">
      <c r="B34" s="94"/>
      <c r="C34" s="58"/>
      <c r="D34" s="58"/>
      <c r="E34" s="58"/>
      <c r="F34" s="74"/>
      <c r="G34" s="95"/>
      <c r="H34" s="95"/>
      <c r="I34" s="95"/>
      <c r="J34" s="58"/>
      <c r="K34" s="58"/>
      <c r="L34" s="58"/>
      <c r="M34" s="96"/>
      <c r="N34" s="97"/>
    </row>
    <row r="35" spans="2:14">
      <c r="B35" s="98" t="s">
        <v>115</v>
      </c>
      <c r="C35" s="58"/>
      <c r="D35" s="58"/>
      <c r="E35" s="58"/>
      <c r="F35" s="99">
        <v>1</v>
      </c>
      <c r="G35" s="99">
        <v>2</v>
      </c>
      <c r="H35" s="99">
        <v>3</v>
      </c>
      <c r="I35" s="99">
        <v>4</v>
      </c>
      <c r="J35" s="99">
        <v>5</v>
      </c>
      <c r="K35" s="100" t="s">
        <v>26</v>
      </c>
      <c r="L35" s="100"/>
      <c r="M35" s="99" t="s">
        <v>116</v>
      </c>
      <c r="N35" s="101" t="s">
        <v>117</v>
      </c>
    </row>
    <row r="36" spans="2:14">
      <c r="B36" s="102" t="s">
        <v>118</v>
      </c>
      <c r="C36" s="103" t="str">
        <f>IF(C31&gt;"",C31,"")</f>
        <v>Lauri Hakaste</v>
      </c>
      <c r="D36" s="103" t="str">
        <f>IF(G31&gt;"",G31,"")</f>
        <v>Arttu Pöri</v>
      </c>
      <c r="E36" s="104"/>
      <c r="F36" s="105">
        <v>7</v>
      </c>
      <c r="G36" s="105">
        <v>7</v>
      </c>
      <c r="H36" s="105">
        <v>7</v>
      </c>
      <c r="I36" s="105"/>
      <c r="J36" s="105"/>
      <c r="K36" s="106">
        <f>IF(ISBLANK(F36),"",COUNTIF(F36:J36,"&gt;=0"))</f>
        <v>3</v>
      </c>
      <c r="L36" s="107">
        <f>IF(ISBLANK(F36),"",(IF(LEFT(F36,1)="-",1,0)+IF(LEFT(G36,1)="-",1,0)+IF(LEFT(H36,1)="-",1,0)+IF(LEFT(I36,1)="-",1,0)+IF(LEFT(J36,1)="-",1,0)))</f>
        <v>0</v>
      </c>
      <c r="M36" s="108">
        <f t="shared" ref="M36:N40" si="1">IF(K36=3,1,"")</f>
        <v>1</v>
      </c>
      <c r="N36" s="108" t="str">
        <f t="shared" si="1"/>
        <v/>
      </c>
    </row>
    <row r="37" spans="2:14">
      <c r="B37" s="102" t="s">
        <v>119</v>
      </c>
      <c r="C37" s="103" t="str">
        <f>IF(C32&gt;"",C32,"")</f>
        <v>Leo Kettula</v>
      </c>
      <c r="D37" s="103" t="str">
        <f>IF(G32&gt;"",G32,"")</f>
        <v/>
      </c>
      <c r="E37" s="104"/>
      <c r="F37" s="105">
        <v>0</v>
      </c>
      <c r="G37" s="105">
        <v>0</v>
      </c>
      <c r="H37" s="105">
        <v>0</v>
      </c>
      <c r="I37" s="105"/>
      <c r="J37" s="105"/>
      <c r="K37" s="106">
        <f>IF(ISBLANK(F37),"",COUNTIF(F37:J37,"&gt;=0"))</f>
        <v>3</v>
      </c>
      <c r="L37" s="107">
        <f>IF(ISBLANK(F37),"",(IF(LEFT(F37,1)="-",1,0)+IF(LEFT(G37,1)="-",1,0)+IF(LEFT(H37,1)="-",1,0)+IF(LEFT(I37,1)="-",1,0)+IF(LEFT(J37,1)="-",1,0)))</f>
        <v>0</v>
      </c>
      <c r="M37" s="108">
        <f t="shared" si="1"/>
        <v>1</v>
      </c>
      <c r="N37" s="108" t="str">
        <f t="shared" si="1"/>
        <v/>
      </c>
    </row>
    <row r="38" spans="2:14">
      <c r="B38" s="102" t="s">
        <v>120</v>
      </c>
      <c r="C38" s="103" t="str">
        <f>IF(C33&gt;"",C33,"")</f>
        <v>Samuel Westerlund</v>
      </c>
      <c r="D38" s="103" t="str">
        <f>IF(G33&gt;"",G33,"")</f>
        <v>Karl Joesaar</v>
      </c>
      <c r="E38" s="104"/>
      <c r="F38" s="105">
        <v>9</v>
      </c>
      <c r="G38" s="105">
        <v>-12</v>
      </c>
      <c r="H38" s="105">
        <v>-8</v>
      </c>
      <c r="I38" s="105">
        <v>6</v>
      </c>
      <c r="J38" s="105">
        <v>10</v>
      </c>
      <c r="K38" s="106">
        <f>IF(ISBLANK(F38),"",COUNTIF(F38:J38,"&gt;=0"))</f>
        <v>3</v>
      </c>
      <c r="L38" s="107">
        <f>IF(ISBLANK(F38),"",(IF(LEFT(F38,1)="-",1,0)+IF(LEFT(G38,1)="-",1,0)+IF(LEFT(H38,1)="-",1,0)+IF(LEFT(I38,1)="-",1,0)+IF(LEFT(J38,1)="-",1,0)))</f>
        <v>2</v>
      </c>
      <c r="M38" s="108">
        <f t="shared" si="1"/>
        <v>1</v>
      </c>
      <c r="N38" s="108" t="str">
        <f t="shared" si="1"/>
        <v/>
      </c>
    </row>
    <row r="39" spans="2:14">
      <c r="B39" s="102" t="s">
        <v>121</v>
      </c>
      <c r="C39" s="103" t="str">
        <f>IF(C31&gt;"",C31,"")</f>
        <v>Lauri Hakaste</v>
      </c>
      <c r="D39" s="103" t="str">
        <f>IF(G32&gt;"",G32,"")</f>
        <v/>
      </c>
      <c r="E39" s="104"/>
      <c r="F39" s="105"/>
      <c r="G39" s="105"/>
      <c r="H39" s="105"/>
      <c r="I39" s="105"/>
      <c r="J39" s="105"/>
      <c r="K39" s="106" t="str">
        <f>IF(ISBLANK(F39),"",COUNTIF(F39:J39,"&gt;=0"))</f>
        <v/>
      </c>
      <c r="L39" s="107" t="str">
        <f>IF(ISBLANK(F39),"",(IF(LEFT(F39,1)="-",1,0)+IF(LEFT(G39,1)="-",1,0)+IF(LEFT(H39,1)="-",1,0)+IF(LEFT(I39,1)="-",1,0)+IF(LEFT(J39,1)="-",1,0)))</f>
        <v/>
      </c>
      <c r="M39" s="108" t="str">
        <f t="shared" si="1"/>
        <v/>
      </c>
      <c r="N39" s="108" t="str">
        <f t="shared" si="1"/>
        <v/>
      </c>
    </row>
    <row r="40" spans="2:14">
      <c r="B40" s="102" t="s">
        <v>122</v>
      </c>
      <c r="C40" s="103" t="str">
        <f>IF(C32&gt;"",C32,"")</f>
        <v>Leo Kettula</v>
      </c>
      <c r="D40" s="103" t="str">
        <f>IF(G31&gt;"",G31,"")</f>
        <v>Arttu Pöri</v>
      </c>
      <c r="E40" s="104"/>
      <c r="F40" s="105"/>
      <c r="G40" s="105"/>
      <c r="H40" s="105"/>
      <c r="I40" s="105"/>
      <c r="J40" s="105"/>
      <c r="K40" s="106" t="str">
        <f>IF(ISBLANK(F40),"",COUNTIF(F40:J40,"&gt;=0"))</f>
        <v/>
      </c>
      <c r="L40" s="107" t="str">
        <f>IF(ISBLANK(F40),"",(IF(LEFT(F40,1)="-",1,0)+IF(LEFT(G40,1)="-",1,0)+IF(LEFT(H40,1)="-",1,0)+IF(LEFT(I40,1)="-",1,0)+IF(LEFT(J40,1)="-",1,0)))</f>
        <v/>
      </c>
      <c r="M40" s="108" t="str">
        <f t="shared" si="1"/>
        <v/>
      </c>
      <c r="N40" s="108" t="str">
        <f t="shared" si="1"/>
        <v/>
      </c>
    </row>
    <row r="41" spans="2:14">
      <c r="B41" s="94"/>
      <c r="C41" s="58"/>
      <c r="D41" s="58"/>
      <c r="E41" s="58"/>
      <c r="F41" s="58"/>
      <c r="G41" s="58"/>
      <c r="H41" s="58"/>
      <c r="I41" s="109" t="s">
        <v>123</v>
      </c>
      <c r="J41" s="109"/>
      <c r="K41" s="110">
        <f>SUM(K36:K40)</f>
        <v>9</v>
      </c>
      <c r="L41" s="110">
        <f>SUM(L36:L40)</f>
        <v>2</v>
      </c>
      <c r="M41" s="110">
        <f>SUM(M36:M40)</f>
        <v>3</v>
      </c>
      <c r="N41" s="110">
        <f>SUM(N36:N40)</f>
        <v>0</v>
      </c>
    </row>
    <row r="42" spans="2:14">
      <c r="B42" s="111" t="s">
        <v>124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112"/>
    </row>
    <row r="43" spans="2:14">
      <c r="B43" s="113" t="s">
        <v>125</v>
      </c>
      <c r="C43" s="114"/>
      <c r="D43" s="114" t="s">
        <v>126</v>
      </c>
      <c r="E43" s="115"/>
      <c r="F43" s="114"/>
      <c r="G43" s="114" t="s">
        <v>35</v>
      </c>
      <c r="H43" s="115"/>
      <c r="I43" s="114"/>
      <c r="J43" s="116" t="s">
        <v>127</v>
      </c>
      <c r="K43" s="67"/>
      <c r="L43" s="58"/>
      <c r="M43" s="58"/>
      <c r="N43" s="112"/>
    </row>
    <row r="44" spans="2:14" ht="18.75" thickBot="1">
      <c r="B44" s="94"/>
      <c r="C44" s="58"/>
      <c r="D44" s="58"/>
      <c r="E44" s="58"/>
      <c r="F44" s="58"/>
      <c r="G44" s="58"/>
      <c r="H44" s="58"/>
      <c r="I44" s="58"/>
      <c r="J44" s="117" t="str">
        <f>IF(M41=3,C30,IF(N41=3,G30,""))</f>
        <v>MBF</v>
      </c>
      <c r="K44" s="117"/>
      <c r="L44" s="117"/>
      <c r="M44" s="117"/>
      <c r="N44" s="117"/>
    </row>
    <row r="45" spans="2:14" ht="18.75" thickBot="1">
      <c r="B45" s="118"/>
      <c r="C45" s="119"/>
      <c r="D45" s="119"/>
      <c r="E45" s="119"/>
      <c r="F45" s="119"/>
      <c r="G45" s="119"/>
      <c r="H45" s="119"/>
      <c r="I45" s="119"/>
      <c r="J45" s="120"/>
      <c r="K45" s="120"/>
      <c r="L45" s="120"/>
      <c r="M45" s="120"/>
      <c r="N45" s="121"/>
    </row>
    <row r="46" spans="2:14" ht="15.75" thickTop="1"/>
    <row r="47" spans="2:14" ht="15.75" thickBot="1"/>
    <row r="48" spans="2:14" ht="16.5" thickTop="1">
      <c r="B48" s="50"/>
      <c r="C48" s="51"/>
      <c r="D48" s="52"/>
      <c r="E48" s="52"/>
      <c r="F48" s="53" t="s">
        <v>100</v>
      </c>
      <c r="G48" s="53"/>
      <c r="H48" s="54" t="s">
        <v>134</v>
      </c>
      <c r="I48" s="54"/>
      <c r="J48" s="54"/>
      <c r="K48" s="54"/>
      <c r="L48" s="54"/>
      <c r="M48" s="54"/>
      <c r="N48" s="54"/>
    </row>
    <row r="49" spans="2:14" ht="15.75">
      <c r="B49" s="55"/>
      <c r="C49" s="56" t="s">
        <v>101</v>
      </c>
      <c r="D49" s="57"/>
      <c r="E49" s="58"/>
      <c r="F49" s="59" t="s">
        <v>102</v>
      </c>
      <c r="G49" s="59"/>
      <c r="H49" s="60" t="s">
        <v>135</v>
      </c>
      <c r="I49" s="60"/>
      <c r="J49" s="60"/>
      <c r="K49" s="60"/>
      <c r="L49" s="60"/>
      <c r="M49" s="60"/>
      <c r="N49" s="60"/>
    </row>
    <row r="50" spans="2:14" ht="15.75">
      <c r="B50" s="61"/>
      <c r="C50" s="62"/>
      <c r="D50" s="58"/>
      <c r="E50" s="58"/>
      <c r="F50" s="63" t="s">
        <v>103</v>
      </c>
      <c r="G50" s="63"/>
      <c r="H50" s="64" t="s">
        <v>143</v>
      </c>
      <c r="I50" s="64"/>
      <c r="J50" s="64"/>
      <c r="K50" s="64"/>
      <c r="L50" s="64"/>
      <c r="M50" s="64"/>
      <c r="N50" s="64"/>
    </row>
    <row r="51" spans="2:14" ht="21" thickBot="1">
      <c r="B51" s="65"/>
      <c r="C51" s="66" t="s">
        <v>104</v>
      </c>
      <c r="D51" s="67"/>
      <c r="E51" s="58"/>
      <c r="F51" s="68" t="s">
        <v>105</v>
      </c>
      <c r="G51" s="68"/>
      <c r="H51" s="69">
        <v>43582</v>
      </c>
      <c r="I51" s="69"/>
      <c r="J51" s="69"/>
      <c r="K51" s="70" t="s">
        <v>106</v>
      </c>
      <c r="L51" s="71"/>
      <c r="M51" s="71"/>
      <c r="N51" s="71"/>
    </row>
    <row r="52" spans="2:14" ht="15.75" thickTop="1">
      <c r="B52" s="72"/>
      <c r="C52" s="73"/>
      <c r="D52" s="58"/>
      <c r="E52" s="58"/>
      <c r="F52" s="74"/>
      <c r="G52" s="73"/>
      <c r="H52" s="73"/>
      <c r="I52" s="75"/>
      <c r="J52" s="76"/>
      <c r="K52" s="77"/>
      <c r="L52" s="77"/>
      <c r="M52" s="77"/>
      <c r="N52" s="78"/>
    </row>
    <row r="53" spans="2:14" ht="16.5" thickBot="1">
      <c r="B53" s="79" t="s">
        <v>107</v>
      </c>
      <c r="C53" s="80" t="s">
        <v>11</v>
      </c>
      <c r="D53" s="80"/>
      <c r="E53" s="81"/>
      <c r="F53" s="82" t="s">
        <v>108</v>
      </c>
      <c r="G53" s="83" t="s">
        <v>10</v>
      </c>
      <c r="H53" s="83"/>
      <c r="I53" s="83"/>
      <c r="J53" s="83"/>
      <c r="K53" s="83"/>
      <c r="L53" s="83"/>
      <c r="M53" s="83"/>
      <c r="N53" s="83"/>
    </row>
    <row r="54" spans="2:14">
      <c r="B54" s="84" t="s">
        <v>109</v>
      </c>
      <c r="C54" s="85" t="s">
        <v>189</v>
      </c>
      <c r="D54" s="85"/>
      <c r="E54" s="86"/>
      <c r="F54" s="87" t="s">
        <v>110</v>
      </c>
      <c r="G54" s="88" t="s">
        <v>140</v>
      </c>
      <c r="H54" s="88"/>
      <c r="I54" s="88"/>
      <c r="J54" s="88"/>
      <c r="K54" s="88"/>
      <c r="L54" s="88"/>
      <c r="M54" s="88"/>
      <c r="N54" s="88"/>
    </row>
    <row r="55" spans="2:14">
      <c r="B55" s="89" t="s">
        <v>111</v>
      </c>
      <c r="C55" s="90" t="s">
        <v>190</v>
      </c>
      <c r="D55" s="90"/>
      <c r="E55" s="86"/>
      <c r="F55" s="91" t="s">
        <v>112</v>
      </c>
      <c r="G55" s="92" t="s">
        <v>139</v>
      </c>
      <c r="H55" s="92"/>
      <c r="I55" s="92"/>
      <c r="J55" s="92"/>
      <c r="K55" s="92"/>
      <c r="L55" s="92"/>
      <c r="M55" s="92"/>
      <c r="N55" s="92"/>
    </row>
    <row r="56" spans="2:14">
      <c r="B56" s="89" t="s">
        <v>113</v>
      </c>
      <c r="C56" s="90" t="s">
        <v>191</v>
      </c>
      <c r="D56" s="90"/>
      <c r="E56" s="86"/>
      <c r="F56" s="93" t="s">
        <v>114</v>
      </c>
      <c r="G56" s="92" t="s">
        <v>141</v>
      </c>
      <c r="H56" s="92"/>
      <c r="I56" s="92"/>
      <c r="J56" s="92"/>
      <c r="K56" s="92"/>
      <c r="L56" s="92"/>
      <c r="M56" s="92"/>
      <c r="N56" s="92"/>
    </row>
    <row r="57" spans="2:14" ht="15.75">
      <c r="B57" s="94"/>
      <c r="C57" s="58"/>
      <c r="D57" s="58"/>
      <c r="E57" s="58"/>
      <c r="F57" s="74"/>
      <c r="G57" s="95"/>
      <c r="H57" s="95"/>
      <c r="I57" s="95"/>
      <c r="J57" s="58"/>
      <c r="K57" s="58"/>
      <c r="L57" s="58"/>
      <c r="M57" s="96"/>
      <c r="N57" s="97"/>
    </row>
    <row r="58" spans="2:14">
      <c r="B58" s="98" t="s">
        <v>115</v>
      </c>
      <c r="C58" s="58"/>
      <c r="D58" s="58"/>
      <c r="E58" s="58"/>
      <c r="F58" s="99">
        <v>1</v>
      </c>
      <c r="G58" s="99">
        <v>2</v>
      </c>
      <c r="H58" s="99">
        <v>3</v>
      </c>
      <c r="I58" s="99">
        <v>4</v>
      </c>
      <c r="J58" s="99">
        <v>5</v>
      </c>
      <c r="K58" s="100" t="s">
        <v>26</v>
      </c>
      <c r="L58" s="100"/>
      <c r="M58" s="99" t="s">
        <v>116</v>
      </c>
      <c r="N58" s="101" t="s">
        <v>117</v>
      </c>
    </row>
    <row r="59" spans="2:14">
      <c r="B59" s="102" t="s">
        <v>118</v>
      </c>
      <c r="C59" s="103" t="str">
        <f>IF(C54&gt;"",C54,"")</f>
        <v>Lauri Hakaste</v>
      </c>
      <c r="D59" s="103" t="str">
        <f>IF(G54&gt;"",G54,"")</f>
        <v>Henri Kujala</v>
      </c>
      <c r="E59" s="104"/>
      <c r="F59" s="105">
        <v>10</v>
      </c>
      <c r="G59" s="105">
        <v>7</v>
      </c>
      <c r="H59" s="105">
        <v>7</v>
      </c>
      <c r="I59" s="105"/>
      <c r="J59" s="105"/>
      <c r="K59" s="106">
        <f>IF(ISBLANK(F59),"",COUNTIF(F59:J59,"&gt;=0"))</f>
        <v>3</v>
      </c>
      <c r="L59" s="107">
        <f>IF(ISBLANK(F59),"",(IF(LEFT(F59,1)="-",1,0)+IF(LEFT(G59,1)="-",1,0)+IF(LEFT(H59,1)="-",1,0)+IF(LEFT(I59,1)="-",1,0)+IF(LEFT(J59,1)="-",1,0)))</f>
        <v>0</v>
      </c>
      <c r="M59" s="108">
        <f t="shared" ref="M59:N63" si="2">IF(K59=3,1,"")</f>
        <v>1</v>
      </c>
      <c r="N59" s="108" t="str">
        <f t="shared" si="2"/>
        <v/>
      </c>
    </row>
    <row r="60" spans="2:14">
      <c r="B60" s="102" t="s">
        <v>119</v>
      </c>
      <c r="C60" s="103" t="str">
        <f>IF(C55&gt;"",C55,"")</f>
        <v>Leo Kettula</v>
      </c>
      <c r="D60" s="103" t="str">
        <f>IF(G55&gt;"",G55,"")</f>
        <v>Juhana Tuuttila</v>
      </c>
      <c r="E60" s="104"/>
      <c r="F60" s="105">
        <v>-1</v>
      </c>
      <c r="G60" s="105">
        <v>-9</v>
      </c>
      <c r="H60" s="105">
        <v>-1</v>
      </c>
      <c r="I60" s="105"/>
      <c r="J60" s="105"/>
      <c r="K60" s="106">
        <f>IF(ISBLANK(F60),"",COUNTIF(F60:J60,"&gt;=0"))</f>
        <v>0</v>
      </c>
      <c r="L60" s="107">
        <f>IF(ISBLANK(F60),"",(IF(LEFT(F60,1)="-",1,0)+IF(LEFT(G60,1)="-",1,0)+IF(LEFT(H60,1)="-",1,0)+IF(LEFT(I60,1)="-",1,0)+IF(LEFT(J60,1)="-",1,0)))</f>
        <v>3</v>
      </c>
      <c r="M60" s="108" t="str">
        <f t="shared" si="2"/>
        <v/>
      </c>
      <c r="N60" s="108">
        <f t="shared" si="2"/>
        <v>1</v>
      </c>
    </row>
    <row r="61" spans="2:14">
      <c r="B61" s="102" t="s">
        <v>120</v>
      </c>
      <c r="C61" s="103" t="str">
        <f>IF(C56&gt;"",C56,"")</f>
        <v>Samuel Westerlund</v>
      </c>
      <c r="D61" s="103" t="str">
        <f>IF(G56&gt;"",G56,"")</f>
        <v>Jaakko Jacklin</v>
      </c>
      <c r="E61" s="104"/>
      <c r="F61" s="105">
        <v>8</v>
      </c>
      <c r="G61" s="105">
        <v>-3</v>
      </c>
      <c r="H61" s="105">
        <v>-9</v>
      </c>
      <c r="I61" s="105">
        <v>-3</v>
      </c>
      <c r="J61" s="105"/>
      <c r="K61" s="106">
        <f>IF(ISBLANK(F61),"",COUNTIF(F61:J61,"&gt;=0"))</f>
        <v>1</v>
      </c>
      <c r="L61" s="107">
        <f>IF(ISBLANK(F61),"",(IF(LEFT(F61,1)="-",1,0)+IF(LEFT(G61,1)="-",1,0)+IF(LEFT(H61,1)="-",1,0)+IF(LEFT(I61,1)="-",1,0)+IF(LEFT(J61,1)="-",1,0)))</f>
        <v>3</v>
      </c>
      <c r="M61" s="108" t="str">
        <f t="shared" si="2"/>
        <v/>
      </c>
      <c r="N61" s="108">
        <f t="shared" si="2"/>
        <v>1</v>
      </c>
    </row>
    <row r="62" spans="2:14">
      <c r="B62" s="102" t="s">
        <v>121</v>
      </c>
      <c r="C62" s="103" t="str">
        <f>IF(C54&gt;"",C54,"")</f>
        <v>Lauri Hakaste</v>
      </c>
      <c r="D62" s="103" t="str">
        <f>IF(G55&gt;"",G55,"")</f>
        <v>Juhana Tuuttila</v>
      </c>
      <c r="E62" s="104"/>
      <c r="F62" s="105">
        <v>-4</v>
      </c>
      <c r="G62" s="105">
        <v>10</v>
      </c>
      <c r="H62" s="105">
        <v>9</v>
      </c>
      <c r="I62" s="105">
        <v>-11</v>
      </c>
      <c r="J62" s="105">
        <v>-8</v>
      </c>
      <c r="K62" s="106">
        <f>IF(ISBLANK(F62),"",COUNTIF(F62:J62,"&gt;=0"))</f>
        <v>2</v>
      </c>
      <c r="L62" s="107">
        <f>IF(ISBLANK(F62),"",(IF(LEFT(F62,1)="-",1,0)+IF(LEFT(G62,1)="-",1,0)+IF(LEFT(H62,1)="-",1,0)+IF(LEFT(I62,1)="-",1,0)+IF(LEFT(J62,1)="-",1,0)))</f>
        <v>3</v>
      </c>
      <c r="M62" s="108" t="str">
        <f t="shared" si="2"/>
        <v/>
      </c>
      <c r="N62" s="108">
        <f t="shared" si="2"/>
        <v>1</v>
      </c>
    </row>
    <row r="63" spans="2:14">
      <c r="B63" s="102" t="s">
        <v>122</v>
      </c>
      <c r="C63" s="103" t="str">
        <f>IF(C55&gt;"",C55,"")</f>
        <v>Leo Kettula</v>
      </c>
      <c r="D63" s="103" t="str">
        <f>IF(G54&gt;"",G54,"")</f>
        <v>Henri Kujala</v>
      </c>
      <c r="E63" s="104"/>
      <c r="F63" s="105"/>
      <c r="G63" s="105"/>
      <c r="H63" s="105"/>
      <c r="I63" s="105"/>
      <c r="J63" s="105"/>
      <c r="K63" s="106" t="str">
        <f>IF(ISBLANK(F63),"",COUNTIF(F63:J63,"&gt;=0"))</f>
        <v/>
      </c>
      <c r="L63" s="107" t="str">
        <f>IF(ISBLANK(F63),"",(IF(LEFT(F63,1)="-",1,0)+IF(LEFT(G63,1)="-",1,0)+IF(LEFT(H63,1)="-",1,0)+IF(LEFT(I63,1)="-",1,0)+IF(LEFT(J63,1)="-",1,0)))</f>
        <v/>
      </c>
      <c r="M63" s="108" t="str">
        <f t="shared" si="2"/>
        <v/>
      </c>
      <c r="N63" s="108" t="str">
        <f t="shared" si="2"/>
        <v/>
      </c>
    </row>
    <row r="64" spans="2:14">
      <c r="B64" s="94"/>
      <c r="C64" s="58"/>
      <c r="D64" s="58"/>
      <c r="E64" s="58"/>
      <c r="F64" s="58"/>
      <c r="G64" s="58"/>
      <c r="H64" s="58"/>
      <c r="I64" s="109" t="s">
        <v>123</v>
      </c>
      <c r="J64" s="109"/>
      <c r="K64" s="110">
        <f>SUM(K59:K63)</f>
        <v>6</v>
      </c>
      <c r="L64" s="110">
        <f>SUM(L59:L63)</f>
        <v>9</v>
      </c>
      <c r="M64" s="110">
        <f>SUM(M59:M63)</f>
        <v>1</v>
      </c>
      <c r="N64" s="110">
        <f>SUM(N59:N63)</f>
        <v>3</v>
      </c>
    </row>
    <row r="65" spans="2:14">
      <c r="B65" s="111" t="s">
        <v>124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112"/>
    </row>
    <row r="66" spans="2:14">
      <c r="B66" s="113" t="s">
        <v>125</v>
      </c>
      <c r="C66" s="114"/>
      <c r="D66" s="114" t="s">
        <v>126</v>
      </c>
      <c r="E66" s="115"/>
      <c r="F66" s="114"/>
      <c r="G66" s="114" t="s">
        <v>35</v>
      </c>
      <c r="H66" s="115"/>
      <c r="I66" s="114"/>
      <c r="J66" s="116" t="s">
        <v>127</v>
      </c>
      <c r="K66" s="67"/>
      <c r="L66" s="58"/>
      <c r="M66" s="58"/>
      <c r="N66" s="112"/>
    </row>
    <row r="67" spans="2:14" ht="18.75" thickBot="1">
      <c r="B67" s="94"/>
      <c r="C67" s="58"/>
      <c r="D67" s="58"/>
      <c r="E67" s="58"/>
      <c r="F67" s="58"/>
      <c r="G67" s="58"/>
      <c r="H67" s="58"/>
      <c r="I67" s="58"/>
      <c r="J67" s="117" t="str">
        <f>IF(M64=3,C53,IF(N64=3,G53,""))</f>
        <v>OPT-86</v>
      </c>
      <c r="K67" s="117"/>
      <c r="L67" s="117"/>
      <c r="M67" s="117"/>
      <c r="N67" s="117"/>
    </row>
    <row r="68" spans="2:14" ht="18.75" thickBot="1">
      <c r="B68" s="118"/>
      <c r="C68" s="119"/>
      <c r="D68" s="119"/>
      <c r="E68" s="119"/>
      <c r="F68" s="119"/>
      <c r="G68" s="119"/>
      <c r="H68" s="119"/>
      <c r="I68" s="119"/>
      <c r="J68" s="120"/>
      <c r="K68" s="120"/>
      <c r="L68" s="120"/>
      <c r="M68" s="120"/>
      <c r="N68" s="121"/>
    </row>
    <row r="69" spans="2:14" ht="15.75" thickTop="1"/>
    <row r="70" spans="2:14" ht="15.75" thickBot="1"/>
    <row r="71" spans="2:14" ht="16.5" thickTop="1">
      <c r="B71" s="50"/>
      <c r="C71" s="51"/>
      <c r="D71" s="52"/>
      <c r="E71" s="52"/>
      <c r="F71" s="53" t="s">
        <v>100</v>
      </c>
      <c r="G71" s="53"/>
      <c r="H71" s="54" t="s">
        <v>134</v>
      </c>
      <c r="I71" s="54"/>
      <c r="J71" s="54"/>
      <c r="K71" s="54"/>
      <c r="L71" s="54"/>
      <c r="M71" s="54"/>
      <c r="N71" s="54"/>
    </row>
    <row r="72" spans="2:14" ht="15.75">
      <c r="B72" s="55"/>
      <c r="C72" s="56" t="s">
        <v>101</v>
      </c>
      <c r="D72" s="57"/>
      <c r="E72" s="58"/>
      <c r="F72" s="59" t="s">
        <v>102</v>
      </c>
      <c r="G72" s="59"/>
      <c r="H72" s="60" t="s">
        <v>135</v>
      </c>
      <c r="I72" s="60"/>
      <c r="J72" s="60"/>
      <c r="K72" s="60"/>
      <c r="L72" s="60"/>
      <c r="M72" s="60"/>
      <c r="N72" s="60"/>
    </row>
    <row r="73" spans="2:14" ht="15.75">
      <c r="B73" s="61"/>
      <c r="C73" s="62"/>
      <c r="D73" s="58"/>
      <c r="E73" s="58"/>
      <c r="F73" s="63" t="s">
        <v>103</v>
      </c>
      <c r="G73" s="63"/>
      <c r="H73" s="64" t="s">
        <v>144</v>
      </c>
      <c r="I73" s="64"/>
      <c r="J73" s="64"/>
      <c r="K73" s="64"/>
      <c r="L73" s="64"/>
      <c r="M73" s="64"/>
      <c r="N73" s="64"/>
    </row>
    <row r="74" spans="2:14" ht="21" thickBot="1">
      <c r="B74" s="65"/>
      <c r="C74" s="66" t="s">
        <v>104</v>
      </c>
      <c r="D74" s="67"/>
      <c r="E74" s="58"/>
      <c r="F74" s="68" t="s">
        <v>105</v>
      </c>
      <c r="G74" s="68"/>
      <c r="H74" s="69">
        <v>43582</v>
      </c>
      <c r="I74" s="69"/>
      <c r="J74" s="69"/>
      <c r="K74" s="70" t="s">
        <v>106</v>
      </c>
      <c r="L74" s="71"/>
      <c r="M74" s="71"/>
      <c r="N74" s="71"/>
    </row>
    <row r="75" spans="2:14" ht="15.75" thickTop="1">
      <c r="B75" s="72"/>
      <c r="C75" s="73"/>
      <c r="D75" s="58"/>
      <c r="E75" s="58"/>
      <c r="F75" s="74"/>
      <c r="G75" s="73"/>
      <c r="H75" s="73"/>
      <c r="I75" s="75"/>
      <c r="J75" s="76"/>
      <c r="K75" s="77"/>
      <c r="L75" s="77"/>
      <c r="M75" s="77"/>
      <c r="N75" s="78"/>
    </row>
    <row r="76" spans="2:14" ht="16.5" thickBot="1">
      <c r="B76" s="79" t="s">
        <v>107</v>
      </c>
      <c r="C76" s="80" t="s">
        <v>12</v>
      </c>
      <c r="D76" s="80"/>
      <c r="E76" s="81"/>
      <c r="F76" s="82" t="s">
        <v>108</v>
      </c>
      <c r="G76" s="83" t="s">
        <v>39</v>
      </c>
      <c r="H76" s="83"/>
      <c r="I76" s="83"/>
      <c r="J76" s="83"/>
      <c r="K76" s="83"/>
      <c r="L76" s="83"/>
      <c r="M76" s="83"/>
      <c r="N76" s="83"/>
    </row>
    <row r="77" spans="2:14">
      <c r="B77" s="84" t="s">
        <v>109</v>
      </c>
      <c r="C77" s="85" t="s">
        <v>145</v>
      </c>
      <c r="D77" s="85"/>
      <c r="E77" s="86"/>
      <c r="F77" s="87" t="s">
        <v>110</v>
      </c>
      <c r="G77" s="88" t="s">
        <v>148</v>
      </c>
      <c r="H77" s="88"/>
      <c r="I77" s="88"/>
      <c r="J77" s="88"/>
      <c r="K77" s="88"/>
      <c r="L77" s="88"/>
      <c r="M77" s="88"/>
      <c r="N77" s="88"/>
    </row>
    <row r="78" spans="2:14">
      <c r="B78" s="89" t="s">
        <v>111</v>
      </c>
      <c r="C78" s="90" t="s">
        <v>146</v>
      </c>
      <c r="D78" s="90"/>
      <c r="E78" s="86"/>
      <c r="F78" s="91" t="s">
        <v>112</v>
      </c>
      <c r="G78" s="92" t="s">
        <v>149</v>
      </c>
      <c r="H78" s="92"/>
      <c r="I78" s="92"/>
      <c r="J78" s="92"/>
      <c r="K78" s="92"/>
      <c r="L78" s="92"/>
      <c r="M78" s="92"/>
      <c r="N78" s="92"/>
    </row>
    <row r="79" spans="2:14">
      <c r="B79" s="89" t="s">
        <v>113</v>
      </c>
      <c r="C79" s="90" t="s">
        <v>147</v>
      </c>
      <c r="D79" s="90"/>
      <c r="E79" s="86"/>
      <c r="F79" s="93" t="s">
        <v>114</v>
      </c>
      <c r="G79" s="92" t="s">
        <v>150</v>
      </c>
      <c r="H79" s="92"/>
      <c r="I79" s="92"/>
      <c r="J79" s="92"/>
      <c r="K79" s="92"/>
      <c r="L79" s="92"/>
      <c r="M79" s="92"/>
      <c r="N79" s="92"/>
    </row>
    <row r="80" spans="2:14" ht="15.75">
      <c r="B80" s="94"/>
      <c r="C80" s="58"/>
      <c r="D80" s="58"/>
      <c r="E80" s="58"/>
      <c r="F80" s="74"/>
      <c r="G80" s="95"/>
      <c r="H80" s="95"/>
      <c r="I80" s="95"/>
      <c r="J80" s="58"/>
      <c r="K80" s="58"/>
      <c r="L80" s="58"/>
      <c r="M80" s="96"/>
      <c r="N80" s="97"/>
    </row>
    <row r="81" spans="2:14">
      <c r="B81" s="98" t="s">
        <v>115</v>
      </c>
      <c r="C81" s="58"/>
      <c r="D81" s="58"/>
      <c r="E81" s="58"/>
      <c r="F81" s="99">
        <v>1</v>
      </c>
      <c r="G81" s="99">
        <v>2</v>
      </c>
      <c r="H81" s="99">
        <v>3</v>
      </c>
      <c r="I81" s="99">
        <v>4</v>
      </c>
      <c r="J81" s="99">
        <v>5</v>
      </c>
      <c r="K81" s="100" t="s">
        <v>26</v>
      </c>
      <c r="L81" s="100"/>
      <c r="M81" s="99" t="s">
        <v>116</v>
      </c>
      <c r="N81" s="101" t="s">
        <v>117</v>
      </c>
    </row>
    <row r="82" spans="2:14">
      <c r="B82" s="102" t="s">
        <v>118</v>
      </c>
      <c r="C82" s="103" t="str">
        <f>IF(C77&gt;"",C77,"")</f>
        <v>Vili Kinnunen</v>
      </c>
      <c r="D82" s="103" t="str">
        <f>IF(G77&gt;"",G77,"")</f>
        <v xml:space="preserve">Olli Lukinmaa </v>
      </c>
      <c r="E82" s="104"/>
      <c r="F82" s="105">
        <v>9</v>
      </c>
      <c r="G82" s="105">
        <v>10</v>
      </c>
      <c r="H82" s="105">
        <v>7</v>
      </c>
      <c r="I82" s="105"/>
      <c r="J82" s="105"/>
      <c r="K82" s="106">
        <f>IF(ISBLANK(F82),"",COUNTIF(F82:J82,"&gt;=0"))</f>
        <v>3</v>
      </c>
      <c r="L82" s="107">
        <f>IF(ISBLANK(F82),"",(IF(LEFT(F82,1)="-",1,0)+IF(LEFT(G82,1)="-",1,0)+IF(LEFT(H82,1)="-",1,0)+IF(LEFT(I82,1)="-",1,0)+IF(LEFT(J82,1)="-",1,0)))</f>
        <v>0</v>
      </c>
      <c r="M82" s="108">
        <f t="shared" ref="M82:N86" si="3">IF(K82=3,1,"")</f>
        <v>1</v>
      </c>
      <c r="N82" s="108" t="str">
        <f t="shared" si="3"/>
        <v/>
      </c>
    </row>
    <row r="83" spans="2:14">
      <c r="B83" s="102" t="s">
        <v>119</v>
      </c>
      <c r="C83" s="103" t="str">
        <f>IF(C78&gt;"",C78,"")</f>
        <v>Joonas Kylliö</v>
      </c>
      <c r="D83" s="103" t="str">
        <f>IF(G78&gt;"",G78,"")</f>
        <v>Joni Rahikainen</v>
      </c>
      <c r="E83" s="104"/>
      <c r="F83" s="105">
        <v>8</v>
      </c>
      <c r="G83" s="105">
        <v>5</v>
      </c>
      <c r="H83" s="105">
        <v>5</v>
      </c>
      <c r="I83" s="105"/>
      <c r="J83" s="105"/>
      <c r="K83" s="106">
        <f>IF(ISBLANK(F83),"",COUNTIF(F83:J83,"&gt;=0"))</f>
        <v>3</v>
      </c>
      <c r="L83" s="107">
        <f>IF(ISBLANK(F83),"",(IF(LEFT(F83,1)="-",1,0)+IF(LEFT(G83,1)="-",1,0)+IF(LEFT(H83,1)="-",1,0)+IF(LEFT(I83,1)="-",1,0)+IF(LEFT(J83,1)="-",1,0)))</f>
        <v>0</v>
      </c>
      <c r="M83" s="108">
        <f t="shared" si="3"/>
        <v>1</v>
      </c>
      <c r="N83" s="108" t="str">
        <f t="shared" si="3"/>
        <v/>
      </c>
    </row>
    <row r="84" spans="2:14">
      <c r="B84" s="102" t="s">
        <v>120</v>
      </c>
      <c r="C84" s="103" t="str">
        <f>IF(C79&gt;"",C79,"")</f>
        <v>Daniel Tran</v>
      </c>
      <c r="D84" s="103" t="str">
        <f>IF(G79&gt;"",G79,"")</f>
        <v>Matias Ylinen</v>
      </c>
      <c r="E84" s="104"/>
      <c r="F84" s="105">
        <v>7</v>
      </c>
      <c r="G84" s="105">
        <v>7</v>
      </c>
      <c r="H84" s="105">
        <v>9</v>
      </c>
      <c r="I84" s="105"/>
      <c r="J84" s="105"/>
      <c r="K84" s="106">
        <f>IF(ISBLANK(F84),"",COUNTIF(F84:J84,"&gt;=0"))</f>
        <v>3</v>
      </c>
      <c r="L84" s="107">
        <f>IF(ISBLANK(F84),"",(IF(LEFT(F84,1)="-",1,0)+IF(LEFT(G84,1)="-",1,0)+IF(LEFT(H84,1)="-",1,0)+IF(LEFT(I84,1)="-",1,0)+IF(LEFT(J84,1)="-",1,0)))</f>
        <v>0</v>
      </c>
      <c r="M84" s="108">
        <f t="shared" si="3"/>
        <v>1</v>
      </c>
      <c r="N84" s="108" t="str">
        <f t="shared" si="3"/>
        <v/>
      </c>
    </row>
    <row r="85" spans="2:14">
      <c r="B85" s="102" t="s">
        <v>121</v>
      </c>
      <c r="C85" s="103" t="str">
        <f>IF(C77&gt;"",C77,"")</f>
        <v>Vili Kinnunen</v>
      </c>
      <c r="D85" s="103" t="str">
        <f>IF(G78&gt;"",G78,"")</f>
        <v>Joni Rahikainen</v>
      </c>
      <c r="E85" s="104"/>
      <c r="F85" s="105"/>
      <c r="G85" s="105"/>
      <c r="H85" s="105"/>
      <c r="I85" s="105"/>
      <c r="J85" s="105"/>
      <c r="K85" s="106" t="str">
        <f>IF(ISBLANK(F85),"",COUNTIF(F85:J85,"&gt;=0"))</f>
        <v/>
      </c>
      <c r="L85" s="107" t="str">
        <f>IF(ISBLANK(F85),"",(IF(LEFT(F85,1)="-",1,0)+IF(LEFT(G85,1)="-",1,0)+IF(LEFT(H85,1)="-",1,0)+IF(LEFT(I85,1)="-",1,0)+IF(LEFT(J85,1)="-",1,0)))</f>
        <v/>
      </c>
      <c r="M85" s="108" t="str">
        <f t="shared" si="3"/>
        <v/>
      </c>
      <c r="N85" s="108" t="str">
        <f t="shared" si="3"/>
        <v/>
      </c>
    </row>
    <row r="86" spans="2:14">
      <c r="B86" s="102" t="s">
        <v>122</v>
      </c>
      <c r="C86" s="103" t="str">
        <f>IF(C78&gt;"",C78,"")</f>
        <v>Joonas Kylliö</v>
      </c>
      <c r="D86" s="103" t="str">
        <f>IF(G77&gt;"",G77,"")</f>
        <v xml:space="preserve">Olli Lukinmaa </v>
      </c>
      <c r="E86" s="104"/>
      <c r="F86" s="105"/>
      <c r="G86" s="105"/>
      <c r="H86" s="105"/>
      <c r="I86" s="105"/>
      <c r="J86" s="105"/>
      <c r="K86" s="106" t="str">
        <f>IF(ISBLANK(F86),"",COUNTIF(F86:J86,"&gt;=0"))</f>
        <v/>
      </c>
      <c r="L86" s="107" t="str">
        <f>IF(ISBLANK(F86),"",(IF(LEFT(F86,1)="-",1,0)+IF(LEFT(G86,1)="-",1,0)+IF(LEFT(H86,1)="-",1,0)+IF(LEFT(I86,1)="-",1,0)+IF(LEFT(J86,1)="-",1,0)))</f>
        <v/>
      </c>
      <c r="M86" s="108" t="str">
        <f t="shared" si="3"/>
        <v/>
      </c>
      <c r="N86" s="108" t="str">
        <f t="shared" si="3"/>
        <v/>
      </c>
    </row>
    <row r="87" spans="2:14">
      <c r="B87" s="94"/>
      <c r="C87" s="58"/>
      <c r="D87" s="58"/>
      <c r="E87" s="58"/>
      <c r="F87" s="58"/>
      <c r="G87" s="58"/>
      <c r="H87" s="58"/>
      <c r="I87" s="109" t="s">
        <v>123</v>
      </c>
      <c r="J87" s="109"/>
      <c r="K87" s="110">
        <f>SUM(K82:K86)</f>
        <v>9</v>
      </c>
      <c r="L87" s="110">
        <f>SUM(L82:L86)</f>
        <v>0</v>
      </c>
      <c r="M87" s="110">
        <f>SUM(M82:M86)</f>
        <v>3</v>
      </c>
      <c r="N87" s="110">
        <f>SUM(N82:N86)</f>
        <v>0</v>
      </c>
    </row>
    <row r="88" spans="2:14">
      <c r="B88" s="111" t="s">
        <v>124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112"/>
    </row>
    <row r="89" spans="2:14">
      <c r="B89" s="113" t="s">
        <v>125</v>
      </c>
      <c r="C89" s="114"/>
      <c r="D89" s="114" t="s">
        <v>126</v>
      </c>
      <c r="E89" s="115"/>
      <c r="F89" s="114"/>
      <c r="G89" s="114" t="s">
        <v>35</v>
      </c>
      <c r="H89" s="115"/>
      <c r="I89" s="114"/>
      <c r="J89" s="116" t="s">
        <v>127</v>
      </c>
      <c r="K89" s="67"/>
      <c r="L89" s="58"/>
      <c r="M89" s="58"/>
      <c r="N89" s="112"/>
    </row>
    <row r="90" spans="2:14" ht="18.75" thickBot="1">
      <c r="B90" s="94"/>
      <c r="C90" s="58"/>
      <c r="D90" s="58"/>
      <c r="E90" s="58"/>
      <c r="F90" s="58"/>
      <c r="G90" s="58"/>
      <c r="H90" s="58"/>
      <c r="I90" s="58"/>
      <c r="J90" s="117" t="str">
        <f>IF(M87=3,C76,IF(N87=3,G76,""))</f>
        <v>TIP-70</v>
      </c>
      <c r="K90" s="117"/>
      <c r="L90" s="117"/>
      <c r="M90" s="117"/>
      <c r="N90" s="117"/>
    </row>
    <row r="91" spans="2:14" ht="18.75" thickBot="1">
      <c r="B91" s="118"/>
      <c r="C91" s="119"/>
      <c r="D91" s="119"/>
      <c r="E91" s="119"/>
      <c r="F91" s="119"/>
      <c r="G91" s="119"/>
      <c r="H91" s="119"/>
      <c r="I91" s="119"/>
      <c r="J91" s="120"/>
      <c r="K91" s="120"/>
      <c r="L91" s="120"/>
      <c r="M91" s="120"/>
      <c r="N91" s="121"/>
    </row>
    <row r="92" spans="2:14" ht="15.75" thickTop="1"/>
    <row r="93" spans="2:14" ht="15.75" thickBot="1"/>
    <row r="94" spans="2:14" ht="16.5" thickTop="1">
      <c r="B94" s="50"/>
      <c r="C94" s="51"/>
      <c r="D94" s="52"/>
      <c r="E94" s="52"/>
      <c r="F94" s="53" t="s">
        <v>100</v>
      </c>
      <c r="G94" s="53"/>
      <c r="H94" s="54" t="s">
        <v>134</v>
      </c>
      <c r="I94" s="54"/>
      <c r="J94" s="54"/>
      <c r="K94" s="54"/>
      <c r="L94" s="54"/>
      <c r="M94" s="54"/>
      <c r="N94" s="54"/>
    </row>
    <row r="95" spans="2:14" ht="15.75">
      <c r="B95" s="55"/>
      <c r="C95" s="56" t="s">
        <v>101</v>
      </c>
      <c r="D95" s="57"/>
      <c r="E95" s="58"/>
      <c r="F95" s="59" t="s">
        <v>102</v>
      </c>
      <c r="G95" s="59"/>
      <c r="H95" s="60" t="s">
        <v>135</v>
      </c>
      <c r="I95" s="60"/>
      <c r="J95" s="60"/>
      <c r="K95" s="60"/>
      <c r="L95" s="60"/>
      <c r="M95" s="60"/>
      <c r="N95" s="60"/>
    </row>
    <row r="96" spans="2:14" ht="15.75">
      <c r="B96" s="61"/>
      <c r="C96" s="62"/>
      <c r="D96" s="58"/>
      <c r="E96" s="58"/>
      <c r="F96" s="63" t="s">
        <v>103</v>
      </c>
      <c r="G96" s="63"/>
      <c r="H96" s="64" t="s">
        <v>144</v>
      </c>
      <c r="I96" s="64"/>
      <c r="J96" s="64"/>
      <c r="K96" s="64"/>
      <c r="L96" s="64"/>
      <c r="M96" s="64"/>
      <c r="N96" s="64"/>
    </row>
    <row r="97" spans="2:14" ht="21" thickBot="1">
      <c r="B97" s="65"/>
      <c r="C97" s="66" t="s">
        <v>104</v>
      </c>
      <c r="D97" s="67"/>
      <c r="E97" s="58"/>
      <c r="F97" s="68" t="s">
        <v>105</v>
      </c>
      <c r="G97" s="68"/>
      <c r="H97" s="69">
        <v>43582</v>
      </c>
      <c r="I97" s="69"/>
      <c r="J97" s="69"/>
      <c r="K97" s="70" t="s">
        <v>106</v>
      </c>
      <c r="L97" s="71"/>
      <c r="M97" s="71"/>
      <c r="N97" s="71"/>
    </row>
    <row r="98" spans="2:14" ht="15.75" thickTop="1">
      <c r="B98" s="72"/>
      <c r="C98" s="73"/>
      <c r="D98" s="58"/>
      <c r="E98" s="58"/>
      <c r="F98" s="74"/>
      <c r="G98" s="73"/>
      <c r="H98" s="73"/>
      <c r="I98" s="75"/>
      <c r="J98" s="76"/>
      <c r="K98" s="77"/>
      <c r="L98" s="77"/>
      <c r="M98" s="77"/>
      <c r="N98" s="78"/>
    </row>
    <row r="99" spans="2:14" ht="16.5" thickBot="1">
      <c r="B99" s="79" t="s">
        <v>107</v>
      </c>
      <c r="C99" s="80" t="s">
        <v>62</v>
      </c>
      <c r="D99" s="80"/>
      <c r="E99" s="81"/>
      <c r="F99" s="82" t="s">
        <v>108</v>
      </c>
      <c r="G99" s="83" t="s">
        <v>179</v>
      </c>
      <c r="H99" s="83"/>
      <c r="I99" s="83"/>
      <c r="J99" s="83"/>
      <c r="K99" s="83"/>
      <c r="L99" s="83"/>
      <c r="M99" s="83"/>
      <c r="N99" s="83"/>
    </row>
    <row r="100" spans="2:14">
      <c r="B100" s="84" t="s">
        <v>109</v>
      </c>
      <c r="C100" s="85" t="s">
        <v>180</v>
      </c>
      <c r="D100" s="85"/>
      <c r="E100" s="86"/>
      <c r="F100" s="87" t="s">
        <v>110</v>
      </c>
      <c r="G100" s="88" t="s">
        <v>149</v>
      </c>
      <c r="H100" s="88"/>
      <c r="I100" s="88"/>
      <c r="J100" s="88"/>
      <c r="K100" s="88"/>
      <c r="L100" s="88"/>
      <c r="M100" s="88"/>
      <c r="N100" s="88"/>
    </row>
    <row r="101" spans="2:14">
      <c r="B101" s="89" t="s">
        <v>111</v>
      </c>
      <c r="C101" s="90" t="s">
        <v>181</v>
      </c>
      <c r="D101" s="90"/>
      <c r="E101" s="86"/>
      <c r="F101" s="91" t="s">
        <v>112</v>
      </c>
      <c r="G101" s="92" t="s">
        <v>183</v>
      </c>
      <c r="H101" s="92"/>
      <c r="I101" s="92"/>
      <c r="J101" s="92"/>
      <c r="K101" s="92"/>
      <c r="L101" s="92"/>
      <c r="M101" s="92"/>
      <c r="N101" s="92"/>
    </row>
    <row r="102" spans="2:14">
      <c r="B102" s="89" t="s">
        <v>113</v>
      </c>
      <c r="C102" s="90" t="s">
        <v>182</v>
      </c>
      <c r="D102" s="90"/>
      <c r="E102" s="86"/>
      <c r="F102" s="93" t="s">
        <v>114</v>
      </c>
      <c r="G102" s="92" t="s">
        <v>150</v>
      </c>
      <c r="H102" s="92"/>
      <c r="I102" s="92"/>
      <c r="J102" s="92"/>
      <c r="K102" s="92"/>
      <c r="L102" s="92"/>
      <c r="M102" s="92"/>
      <c r="N102" s="92"/>
    </row>
    <row r="103" spans="2:14" ht="15.75">
      <c r="B103" s="94"/>
      <c r="C103" s="58"/>
      <c r="D103" s="58"/>
      <c r="E103" s="58"/>
      <c r="F103" s="74"/>
      <c r="G103" s="95"/>
      <c r="H103" s="95"/>
      <c r="I103" s="95"/>
      <c r="J103" s="58"/>
      <c r="K103" s="58"/>
      <c r="L103" s="58"/>
      <c r="M103" s="96"/>
      <c r="N103" s="97"/>
    </row>
    <row r="104" spans="2:14">
      <c r="B104" s="98" t="s">
        <v>115</v>
      </c>
      <c r="C104" s="58"/>
      <c r="D104" s="58"/>
      <c r="E104" s="58"/>
      <c r="F104" s="99">
        <v>1</v>
      </c>
      <c r="G104" s="99">
        <v>2</v>
      </c>
      <c r="H104" s="99">
        <v>3</v>
      </c>
      <c r="I104" s="99">
        <v>4</v>
      </c>
      <c r="J104" s="99">
        <v>5</v>
      </c>
      <c r="K104" s="100" t="s">
        <v>26</v>
      </c>
      <c r="L104" s="100"/>
      <c r="M104" s="99" t="s">
        <v>116</v>
      </c>
      <c r="N104" s="101" t="s">
        <v>117</v>
      </c>
    </row>
    <row r="105" spans="2:14">
      <c r="B105" s="102" t="s">
        <v>118</v>
      </c>
      <c r="C105" s="103" t="str">
        <f>IF(C100&gt;"",C100,"")</f>
        <v>Risto Jokiranta</v>
      </c>
      <c r="D105" s="103" t="str">
        <f>IF(G100&gt;"",G100,"")</f>
        <v>Joni Rahikainen</v>
      </c>
      <c r="E105" s="104"/>
      <c r="F105" s="105">
        <v>7</v>
      </c>
      <c r="G105" s="105">
        <v>-6</v>
      </c>
      <c r="H105" s="105">
        <v>6</v>
      </c>
      <c r="I105" s="105">
        <v>3</v>
      </c>
      <c r="J105" s="105"/>
      <c r="K105" s="106">
        <f>IF(ISBLANK(F105),"",COUNTIF(F105:J105,"&gt;=0"))</f>
        <v>3</v>
      </c>
      <c r="L105" s="107">
        <f>IF(ISBLANK(F105),"",(IF(LEFT(F105,1)="-",1,0)+IF(LEFT(G105,1)="-",1,0)+IF(LEFT(H105,1)="-",1,0)+IF(LEFT(I105,1)="-",1,0)+IF(LEFT(J105,1)="-",1,0)))</f>
        <v>1</v>
      </c>
      <c r="M105" s="108">
        <f t="shared" ref="M105:N109" si="4">IF(K105=3,1,"")</f>
        <v>1</v>
      </c>
      <c r="N105" s="108" t="str">
        <f t="shared" si="4"/>
        <v/>
      </c>
    </row>
    <row r="106" spans="2:14">
      <c r="B106" s="102" t="s">
        <v>119</v>
      </c>
      <c r="C106" s="103" t="str">
        <f>IF(C101&gt;"",C101,"")</f>
        <v>Jami Kokkola</v>
      </c>
      <c r="D106" s="103" t="str">
        <f>IF(G101&gt;"",G101,"")</f>
        <v>Olli Lukinmaa</v>
      </c>
      <c r="E106" s="104"/>
      <c r="F106" s="105">
        <v>-10</v>
      </c>
      <c r="G106" s="105">
        <v>2</v>
      </c>
      <c r="H106" s="105">
        <v>10</v>
      </c>
      <c r="I106" s="105">
        <v>8</v>
      </c>
      <c r="J106" s="105"/>
      <c r="K106" s="106">
        <f>IF(ISBLANK(F106),"",COUNTIF(F106:J106,"&gt;=0"))</f>
        <v>3</v>
      </c>
      <c r="L106" s="107">
        <f>IF(ISBLANK(F106),"",(IF(LEFT(F106,1)="-",1,0)+IF(LEFT(G106,1)="-",1,0)+IF(LEFT(H106,1)="-",1,0)+IF(LEFT(I106,1)="-",1,0)+IF(LEFT(J106,1)="-",1,0)))</f>
        <v>1</v>
      </c>
      <c r="M106" s="108">
        <f t="shared" si="4"/>
        <v>1</v>
      </c>
      <c r="N106" s="108" t="str">
        <f t="shared" si="4"/>
        <v/>
      </c>
    </row>
    <row r="107" spans="2:14">
      <c r="B107" s="102" t="s">
        <v>120</v>
      </c>
      <c r="C107" s="103" t="str">
        <f>IF(C102&gt;"",C102,"")</f>
        <v>Elia Viljamaa</v>
      </c>
      <c r="D107" s="103" t="str">
        <f>IF(G102&gt;"",G102,"")</f>
        <v>Matias Ylinen</v>
      </c>
      <c r="E107" s="104"/>
      <c r="F107" s="105">
        <v>-7</v>
      </c>
      <c r="G107" s="105">
        <v>10</v>
      </c>
      <c r="H107" s="105">
        <v>7</v>
      </c>
      <c r="I107" s="105">
        <v>10</v>
      </c>
      <c r="J107" s="105"/>
      <c r="K107" s="106">
        <f>IF(ISBLANK(F107),"",COUNTIF(F107:J107,"&gt;=0"))</f>
        <v>3</v>
      </c>
      <c r="L107" s="107">
        <f>IF(ISBLANK(F107),"",(IF(LEFT(F107,1)="-",1,0)+IF(LEFT(G107,1)="-",1,0)+IF(LEFT(H107,1)="-",1,0)+IF(LEFT(I107,1)="-",1,0)+IF(LEFT(J107,1)="-",1,0)))</f>
        <v>1</v>
      </c>
      <c r="M107" s="108">
        <f t="shared" si="4"/>
        <v>1</v>
      </c>
      <c r="N107" s="108" t="str">
        <f t="shared" si="4"/>
        <v/>
      </c>
    </row>
    <row r="108" spans="2:14">
      <c r="B108" s="102" t="s">
        <v>121</v>
      </c>
      <c r="C108" s="103" t="str">
        <f>IF(C100&gt;"",C100,"")</f>
        <v>Risto Jokiranta</v>
      </c>
      <c r="D108" s="103" t="str">
        <f>IF(G101&gt;"",G101,"")</f>
        <v>Olli Lukinmaa</v>
      </c>
      <c r="E108" s="104"/>
      <c r="F108" s="105"/>
      <c r="G108" s="105"/>
      <c r="H108" s="105"/>
      <c r="I108" s="105"/>
      <c r="J108" s="105"/>
      <c r="K108" s="106" t="str">
        <f>IF(ISBLANK(F108),"",COUNTIF(F108:J108,"&gt;=0"))</f>
        <v/>
      </c>
      <c r="L108" s="107" t="str">
        <f>IF(ISBLANK(F108),"",(IF(LEFT(F108,1)="-",1,0)+IF(LEFT(G108,1)="-",1,0)+IF(LEFT(H108,1)="-",1,0)+IF(LEFT(I108,1)="-",1,0)+IF(LEFT(J108,1)="-",1,0)))</f>
        <v/>
      </c>
      <c r="M108" s="108" t="str">
        <f t="shared" si="4"/>
        <v/>
      </c>
      <c r="N108" s="108" t="str">
        <f t="shared" si="4"/>
        <v/>
      </c>
    </row>
    <row r="109" spans="2:14">
      <c r="B109" s="102" t="s">
        <v>122</v>
      </c>
      <c r="C109" s="103" t="str">
        <f>IF(C101&gt;"",C101,"")</f>
        <v>Jami Kokkola</v>
      </c>
      <c r="D109" s="103" t="str">
        <f>IF(G100&gt;"",G100,"")</f>
        <v>Joni Rahikainen</v>
      </c>
      <c r="E109" s="104"/>
      <c r="F109" s="105"/>
      <c r="G109" s="105"/>
      <c r="H109" s="105"/>
      <c r="I109" s="105"/>
      <c r="J109" s="105"/>
      <c r="K109" s="106" t="str">
        <f>IF(ISBLANK(F109),"",COUNTIF(F109:J109,"&gt;=0"))</f>
        <v/>
      </c>
      <c r="L109" s="107" t="str">
        <f>IF(ISBLANK(F109),"",(IF(LEFT(F109,1)="-",1,0)+IF(LEFT(G109,1)="-",1,0)+IF(LEFT(H109,1)="-",1,0)+IF(LEFT(I109,1)="-",1,0)+IF(LEFT(J109,1)="-",1,0)))</f>
        <v/>
      </c>
      <c r="M109" s="108" t="str">
        <f t="shared" si="4"/>
        <v/>
      </c>
      <c r="N109" s="108" t="str">
        <f t="shared" si="4"/>
        <v/>
      </c>
    </row>
    <row r="110" spans="2:14">
      <c r="B110" s="94"/>
      <c r="C110" s="58"/>
      <c r="D110" s="58"/>
      <c r="E110" s="58"/>
      <c r="F110" s="58"/>
      <c r="G110" s="58"/>
      <c r="H110" s="58"/>
      <c r="I110" s="109" t="s">
        <v>123</v>
      </c>
      <c r="J110" s="109"/>
      <c r="K110" s="110">
        <f>SUM(K105:K109)</f>
        <v>9</v>
      </c>
      <c r="L110" s="110">
        <f>SUM(L105:L109)</f>
        <v>3</v>
      </c>
      <c r="M110" s="110">
        <f>SUM(M105:M109)</f>
        <v>3</v>
      </c>
      <c r="N110" s="110">
        <f>SUM(N105:N109)</f>
        <v>0</v>
      </c>
    </row>
    <row r="111" spans="2:14">
      <c r="B111" s="111" t="s">
        <v>124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112"/>
    </row>
    <row r="112" spans="2:14">
      <c r="B112" s="113" t="s">
        <v>125</v>
      </c>
      <c r="C112" s="114"/>
      <c r="D112" s="114" t="s">
        <v>126</v>
      </c>
      <c r="E112" s="115"/>
      <c r="F112" s="114"/>
      <c r="G112" s="114" t="s">
        <v>35</v>
      </c>
      <c r="H112" s="115"/>
      <c r="I112" s="114"/>
      <c r="J112" s="116" t="s">
        <v>127</v>
      </c>
      <c r="K112" s="67"/>
      <c r="L112" s="58"/>
      <c r="M112" s="58"/>
      <c r="N112" s="112"/>
    </row>
    <row r="113" spans="2:14" ht="18.75" thickBot="1">
      <c r="B113" s="94"/>
      <c r="C113" s="58"/>
      <c r="D113" s="58"/>
      <c r="E113" s="58"/>
      <c r="F113" s="58"/>
      <c r="G113" s="58"/>
      <c r="H113" s="58"/>
      <c r="I113" s="58"/>
      <c r="J113" s="117" t="str">
        <f>IF(M110=3,C99,IF(N110=3,G99,""))</f>
        <v>YPTS</v>
      </c>
      <c r="K113" s="117"/>
      <c r="L113" s="117"/>
      <c r="M113" s="117"/>
      <c r="N113" s="117"/>
    </row>
    <row r="114" spans="2:14" ht="18.75" thickBot="1">
      <c r="B114" s="118"/>
      <c r="C114" s="119"/>
      <c r="D114" s="119"/>
      <c r="E114" s="119"/>
      <c r="F114" s="119"/>
      <c r="G114" s="119"/>
      <c r="H114" s="119"/>
      <c r="I114" s="119"/>
      <c r="J114" s="120"/>
      <c r="K114" s="120"/>
      <c r="L114" s="120"/>
      <c r="M114" s="120"/>
      <c r="N114" s="121"/>
    </row>
    <row r="115" spans="2:14" ht="15.75" thickTop="1"/>
    <row r="116" spans="2:14" ht="15.75" thickBot="1"/>
    <row r="117" spans="2:14" ht="16.5" thickTop="1">
      <c r="B117" s="50"/>
      <c r="C117" s="51"/>
      <c r="D117" s="52"/>
      <c r="E117" s="52"/>
      <c r="F117" s="53" t="s">
        <v>100</v>
      </c>
      <c r="G117" s="53"/>
      <c r="H117" s="54" t="s">
        <v>134</v>
      </c>
      <c r="I117" s="54"/>
      <c r="J117" s="54"/>
      <c r="K117" s="54"/>
      <c r="L117" s="54"/>
      <c r="M117" s="54"/>
      <c r="N117" s="54"/>
    </row>
    <row r="118" spans="2:14" ht="15.75">
      <c r="B118" s="55"/>
      <c r="C118" s="56" t="s">
        <v>101</v>
      </c>
      <c r="D118" s="57"/>
      <c r="E118" s="58"/>
      <c r="F118" s="59" t="s">
        <v>102</v>
      </c>
      <c r="G118" s="59"/>
      <c r="H118" s="60" t="s">
        <v>135</v>
      </c>
      <c r="I118" s="60"/>
      <c r="J118" s="60"/>
      <c r="K118" s="60"/>
      <c r="L118" s="60"/>
      <c r="M118" s="60"/>
      <c r="N118" s="60"/>
    </row>
    <row r="119" spans="2:14" ht="15.75">
      <c r="B119" s="61"/>
      <c r="C119" s="62"/>
      <c r="D119" s="58"/>
      <c r="E119" s="58"/>
      <c r="F119" s="63" t="s">
        <v>103</v>
      </c>
      <c r="G119" s="63"/>
      <c r="H119" s="64" t="s">
        <v>144</v>
      </c>
      <c r="I119" s="64"/>
      <c r="J119" s="64"/>
      <c r="K119" s="64"/>
      <c r="L119" s="64"/>
      <c r="M119" s="64"/>
      <c r="N119" s="64"/>
    </row>
    <row r="120" spans="2:14" ht="21" thickBot="1">
      <c r="B120" s="65"/>
      <c r="C120" s="66" t="s">
        <v>104</v>
      </c>
      <c r="D120" s="67"/>
      <c r="E120" s="58"/>
      <c r="F120" s="68" t="s">
        <v>105</v>
      </c>
      <c r="G120" s="68"/>
      <c r="H120" s="69">
        <v>43582</v>
      </c>
      <c r="I120" s="69"/>
      <c r="J120" s="69"/>
      <c r="K120" s="70" t="s">
        <v>106</v>
      </c>
      <c r="L120" s="71"/>
      <c r="M120" s="71"/>
      <c r="N120" s="71"/>
    </row>
    <row r="121" spans="2:14" ht="15.75" thickTop="1">
      <c r="B121" s="72"/>
      <c r="C121" s="73"/>
      <c r="D121" s="58"/>
      <c r="E121" s="58"/>
      <c r="F121" s="74"/>
      <c r="G121" s="73"/>
      <c r="H121" s="73"/>
      <c r="I121" s="75"/>
      <c r="J121" s="76"/>
      <c r="K121" s="77"/>
      <c r="L121" s="77"/>
      <c r="M121" s="77"/>
      <c r="N121" s="78"/>
    </row>
    <row r="122" spans="2:14" ht="16.5" thickBot="1">
      <c r="B122" s="79" t="s">
        <v>107</v>
      </c>
      <c r="C122" s="80" t="s">
        <v>12</v>
      </c>
      <c r="D122" s="80"/>
      <c r="E122" s="81"/>
      <c r="F122" s="82" t="s">
        <v>108</v>
      </c>
      <c r="G122" s="83" t="s">
        <v>62</v>
      </c>
      <c r="H122" s="83"/>
      <c r="I122" s="83"/>
      <c r="J122" s="83"/>
      <c r="K122" s="83"/>
      <c r="L122" s="83"/>
      <c r="M122" s="83"/>
      <c r="N122" s="83"/>
    </row>
    <row r="123" spans="2:14">
      <c r="B123" s="84" t="s">
        <v>109</v>
      </c>
      <c r="C123" s="85" t="s">
        <v>146</v>
      </c>
      <c r="D123" s="85"/>
      <c r="E123" s="86"/>
      <c r="F123" s="87" t="s">
        <v>110</v>
      </c>
      <c r="G123" s="88" t="s">
        <v>181</v>
      </c>
      <c r="H123" s="88"/>
      <c r="I123" s="88"/>
      <c r="J123" s="88"/>
      <c r="K123" s="88"/>
      <c r="L123" s="88"/>
      <c r="M123" s="88"/>
      <c r="N123" s="88"/>
    </row>
    <row r="124" spans="2:14">
      <c r="B124" s="89" t="s">
        <v>111</v>
      </c>
      <c r="C124" s="90" t="s">
        <v>147</v>
      </c>
      <c r="D124" s="90"/>
      <c r="E124" s="86"/>
      <c r="F124" s="91" t="s">
        <v>112</v>
      </c>
      <c r="G124" s="92" t="s">
        <v>180</v>
      </c>
      <c r="H124" s="92"/>
      <c r="I124" s="92"/>
      <c r="J124" s="92"/>
      <c r="K124" s="92"/>
      <c r="L124" s="92"/>
      <c r="M124" s="92"/>
      <c r="N124" s="92"/>
    </row>
    <row r="125" spans="2:14">
      <c r="B125" s="89" t="s">
        <v>113</v>
      </c>
      <c r="C125" s="90" t="s">
        <v>145</v>
      </c>
      <c r="D125" s="90"/>
      <c r="E125" s="86"/>
      <c r="F125" s="93" t="s">
        <v>114</v>
      </c>
      <c r="G125" s="92" t="s">
        <v>198</v>
      </c>
      <c r="H125" s="92"/>
      <c r="I125" s="92"/>
      <c r="J125" s="92"/>
      <c r="K125" s="92"/>
      <c r="L125" s="92"/>
      <c r="M125" s="92"/>
      <c r="N125" s="92"/>
    </row>
    <row r="126" spans="2:14" ht="15.75">
      <c r="B126" s="94"/>
      <c r="C126" s="58"/>
      <c r="D126" s="58"/>
      <c r="E126" s="58"/>
      <c r="F126" s="74"/>
      <c r="G126" s="95"/>
      <c r="H126" s="95"/>
      <c r="I126" s="95"/>
      <c r="J126" s="58"/>
      <c r="K126" s="58"/>
      <c r="L126" s="58"/>
      <c r="M126" s="96"/>
      <c r="N126" s="97"/>
    </row>
    <row r="127" spans="2:14">
      <c r="B127" s="98" t="s">
        <v>115</v>
      </c>
      <c r="C127" s="58"/>
      <c r="D127" s="58"/>
      <c r="E127" s="58"/>
      <c r="F127" s="99">
        <v>1</v>
      </c>
      <c r="G127" s="99">
        <v>2</v>
      </c>
      <c r="H127" s="99">
        <v>3</v>
      </c>
      <c r="I127" s="99">
        <v>4</v>
      </c>
      <c r="J127" s="99">
        <v>5</v>
      </c>
      <c r="K127" s="100" t="s">
        <v>26</v>
      </c>
      <c r="L127" s="100"/>
      <c r="M127" s="99" t="s">
        <v>116</v>
      </c>
      <c r="N127" s="101" t="s">
        <v>117</v>
      </c>
    </row>
    <row r="128" spans="2:14">
      <c r="B128" s="102" t="s">
        <v>118</v>
      </c>
      <c r="C128" s="103" t="str">
        <f>IF(C123&gt;"",C123,"")</f>
        <v>Joonas Kylliö</v>
      </c>
      <c r="D128" s="103" t="str">
        <f>IF(G123&gt;"",G123,"")</f>
        <v>Jami Kokkola</v>
      </c>
      <c r="E128" s="104"/>
      <c r="F128" s="105">
        <v>10</v>
      </c>
      <c r="G128" s="105">
        <v>5</v>
      </c>
      <c r="H128" s="105">
        <v>5</v>
      </c>
      <c r="I128" s="105"/>
      <c r="J128" s="105"/>
      <c r="K128" s="106">
        <f>IF(ISBLANK(F128),"",COUNTIF(F128:J128,"&gt;=0"))</f>
        <v>3</v>
      </c>
      <c r="L128" s="107">
        <f>IF(ISBLANK(F128),"",(IF(LEFT(F128,1)="-",1,0)+IF(LEFT(G128,1)="-",1,0)+IF(LEFT(H128,1)="-",1,0)+IF(LEFT(I128,1)="-",1,0)+IF(LEFT(J128,1)="-",1,0)))</f>
        <v>0</v>
      </c>
      <c r="M128" s="108">
        <f t="shared" ref="M128:N132" si="5">IF(K128=3,1,"")</f>
        <v>1</v>
      </c>
      <c r="N128" s="108" t="str">
        <f t="shared" si="5"/>
        <v/>
      </c>
    </row>
    <row r="129" spans="2:14">
      <c r="B129" s="102" t="s">
        <v>119</v>
      </c>
      <c r="C129" s="103" t="str">
        <f>IF(C124&gt;"",C124,"")</f>
        <v>Daniel Tran</v>
      </c>
      <c r="D129" s="103" t="str">
        <f>IF(G124&gt;"",G124,"")</f>
        <v>Risto Jokiranta</v>
      </c>
      <c r="E129" s="104"/>
      <c r="F129" s="105">
        <v>4</v>
      </c>
      <c r="G129" s="105">
        <v>-6</v>
      </c>
      <c r="H129" s="105">
        <v>7</v>
      </c>
      <c r="I129" s="105">
        <v>10</v>
      </c>
      <c r="J129" s="105"/>
      <c r="K129" s="106">
        <f>IF(ISBLANK(F129),"",COUNTIF(F129:J129,"&gt;=0"))</f>
        <v>3</v>
      </c>
      <c r="L129" s="107">
        <f>IF(ISBLANK(F129),"",(IF(LEFT(F129,1)="-",1,0)+IF(LEFT(G129,1)="-",1,0)+IF(LEFT(H129,1)="-",1,0)+IF(LEFT(I129,1)="-",1,0)+IF(LEFT(J129,1)="-",1,0)))</f>
        <v>1</v>
      </c>
      <c r="M129" s="108">
        <f t="shared" si="5"/>
        <v>1</v>
      </c>
      <c r="N129" s="108" t="str">
        <f t="shared" si="5"/>
        <v/>
      </c>
    </row>
    <row r="130" spans="2:14">
      <c r="B130" s="102" t="s">
        <v>120</v>
      </c>
      <c r="C130" s="103" t="str">
        <f>IF(C125&gt;"",C125,"")</f>
        <v>Vili Kinnunen</v>
      </c>
      <c r="D130" s="103" t="str">
        <f>IF(G125&gt;"",G125,"")</f>
        <v>Miika Toivonen</v>
      </c>
      <c r="E130" s="104"/>
      <c r="F130" s="105">
        <v>8</v>
      </c>
      <c r="G130" s="105">
        <v>-9</v>
      </c>
      <c r="H130" s="105">
        <v>6</v>
      </c>
      <c r="I130" s="105">
        <v>8</v>
      </c>
      <c r="J130" s="105"/>
      <c r="K130" s="106">
        <f>IF(ISBLANK(F130),"",COUNTIF(F130:J130,"&gt;=0"))</f>
        <v>3</v>
      </c>
      <c r="L130" s="107">
        <f>IF(ISBLANK(F130),"",(IF(LEFT(F130,1)="-",1,0)+IF(LEFT(G130,1)="-",1,0)+IF(LEFT(H130,1)="-",1,0)+IF(LEFT(I130,1)="-",1,0)+IF(LEFT(J130,1)="-",1,0)))</f>
        <v>1</v>
      </c>
      <c r="M130" s="108">
        <f t="shared" si="5"/>
        <v>1</v>
      </c>
      <c r="N130" s="108" t="str">
        <f t="shared" si="5"/>
        <v/>
      </c>
    </row>
    <row r="131" spans="2:14">
      <c r="B131" s="102" t="s">
        <v>121</v>
      </c>
      <c r="C131" s="103" t="str">
        <f>IF(C123&gt;"",C123,"")</f>
        <v>Joonas Kylliö</v>
      </c>
      <c r="D131" s="103" t="str">
        <f>IF(G124&gt;"",G124,"")</f>
        <v>Risto Jokiranta</v>
      </c>
      <c r="E131" s="104"/>
      <c r="F131" s="105"/>
      <c r="G131" s="105"/>
      <c r="H131" s="105"/>
      <c r="I131" s="105"/>
      <c r="J131" s="105"/>
      <c r="K131" s="106" t="str">
        <f>IF(ISBLANK(F131),"",COUNTIF(F131:J131,"&gt;=0"))</f>
        <v/>
      </c>
      <c r="L131" s="107" t="str">
        <f>IF(ISBLANK(F131),"",(IF(LEFT(F131,1)="-",1,0)+IF(LEFT(G131,1)="-",1,0)+IF(LEFT(H131,1)="-",1,0)+IF(LEFT(I131,1)="-",1,0)+IF(LEFT(J131,1)="-",1,0)))</f>
        <v/>
      </c>
      <c r="M131" s="108" t="str">
        <f t="shared" si="5"/>
        <v/>
      </c>
      <c r="N131" s="108" t="str">
        <f t="shared" si="5"/>
        <v/>
      </c>
    </row>
    <row r="132" spans="2:14">
      <c r="B132" s="102" t="s">
        <v>122</v>
      </c>
      <c r="C132" s="103" t="str">
        <f>IF(C124&gt;"",C124,"")</f>
        <v>Daniel Tran</v>
      </c>
      <c r="D132" s="103" t="str">
        <f>IF(G123&gt;"",G123,"")</f>
        <v>Jami Kokkola</v>
      </c>
      <c r="E132" s="104"/>
      <c r="F132" s="105"/>
      <c r="G132" s="105"/>
      <c r="H132" s="105"/>
      <c r="I132" s="105"/>
      <c r="J132" s="105"/>
      <c r="K132" s="106" t="str">
        <f>IF(ISBLANK(F132),"",COUNTIF(F132:J132,"&gt;=0"))</f>
        <v/>
      </c>
      <c r="L132" s="107" t="str">
        <f>IF(ISBLANK(F132),"",(IF(LEFT(F132,1)="-",1,0)+IF(LEFT(G132,1)="-",1,0)+IF(LEFT(H132,1)="-",1,0)+IF(LEFT(I132,1)="-",1,0)+IF(LEFT(J132,1)="-",1,0)))</f>
        <v/>
      </c>
      <c r="M132" s="108" t="str">
        <f t="shared" si="5"/>
        <v/>
      </c>
      <c r="N132" s="108" t="str">
        <f t="shared" si="5"/>
        <v/>
      </c>
    </row>
    <row r="133" spans="2:14">
      <c r="B133" s="94"/>
      <c r="C133" s="58"/>
      <c r="D133" s="58"/>
      <c r="E133" s="58"/>
      <c r="F133" s="58"/>
      <c r="G133" s="58"/>
      <c r="H133" s="58"/>
      <c r="I133" s="109" t="s">
        <v>123</v>
      </c>
      <c r="J133" s="109"/>
      <c r="K133" s="110">
        <f>SUM(K128:K132)</f>
        <v>9</v>
      </c>
      <c r="L133" s="110">
        <f>SUM(L128:L132)</f>
        <v>2</v>
      </c>
      <c r="M133" s="110">
        <f>SUM(M128:M132)</f>
        <v>3</v>
      </c>
      <c r="N133" s="110">
        <f>SUM(N128:N132)</f>
        <v>0</v>
      </c>
    </row>
    <row r="134" spans="2:14">
      <c r="B134" s="111" t="s">
        <v>124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112"/>
    </row>
    <row r="135" spans="2:14">
      <c r="B135" s="113" t="s">
        <v>125</v>
      </c>
      <c r="C135" s="114"/>
      <c r="D135" s="114" t="s">
        <v>126</v>
      </c>
      <c r="E135" s="115"/>
      <c r="F135" s="114"/>
      <c r="G135" s="114" t="s">
        <v>35</v>
      </c>
      <c r="H135" s="115"/>
      <c r="I135" s="114"/>
      <c r="J135" s="116" t="s">
        <v>127</v>
      </c>
      <c r="K135" s="67"/>
      <c r="L135" s="58"/>
      <c r="M135" s="58"/>
      <c r="N135" s="112"/>
    </row>
    <row r="136" spans="2:14" ht="18.75" thickBot="1">
      <c r="B136" s="94"/>
      <c r="C136" s="58"/>
      <c r="D136" s="58"/>
      <c r="E136" s="58"/>
      <c r="F136" s="58"/>
      <c r="G136" s="58"/>
      <c r="H136" s="58"/>
      <c r="I136" s="58"/>
      <c r="J136" s="117" t="str">
        <f>IF(M133=3,C122,IF(N133=3,G122,""))</f>
        <v>TIP-70</v>
      </c>
      <c r="K136" s="117"/>
      <c r="L136" s="117"/>
      <c r="M136" s="117"/>
      <c r="N136" s="117"/>
    </row>
    <row r="137" spans="2:14" ht="18.75" thickBot="1">
      <c r="B137" s="118"/>
      <c r="C137" s="119"/>
      <c r="D137" s="119"/>
      <c r="E137" s="119"/>
      <c r="F137" s="119"/>
      <c r="G137" s="119"/>
      <c r="H137" s="119"/>
      <c r="I137" s="119"/>
      <c r="J137" s="120"/>
      <c r="K137" s="120"/>
      <c r="L137" s="120"/>
      <c r="M137" s="120"/>
      <c r="N137" s="121"/>
    </row>
    <row r="138" spans="2:14" ht="15.75" thickTop="1"/>
    <row r="139" spans="2:14" ht="15.75" thickBot="1"/>
    <row r="140" spans="2:14" ht="16.5" thickTop="1">
      <c r="B140" s="50"/>
      <c r="C140" s="51"/>
      <c r="D140" s="52"/>
      <c r="E140" s="52"/>
      <c r="F140" s="53" t="s">
        <v>100</v>
      </c>
      <c r="G140" s="53"/>
      <c r="H140" s="54" t="s">
        <v>134</v>
      </c>
      <c r="I140" s="54"/>
      <c r="J140" s="54"/>
      <c r="K140" s="54"/>
      <c r="L140" s="54"/>
      <c r="M140" s="54"/>
      <c r="N140" s="54"/>
    </row>
    <row r="141" spans="2:14" ht="15.75">
      <c r="B141" s="55"/>
      <c r="C141" s="56" t="s">
        <v>101</v>
      </c>
      <c r="D141" s="57"/>
      <c r="E141" s="58"/>
      <c r="F141" s="59" t="s">
        <v>102</v>
      </c>
      <c r="G141" s="59"/>
      <c r="H141" s="60" t="s">
        <v>135</v>
      </c>
      <c r="I141" s="60"/>
      <c r="J141" s="60"/>
      <c r="K141" s="60"/>
      <c r="L141" s="60"/>
      <c r="M141" s="60"/>
      <c r="N141" s="60"/>
    </row>
    <row r="142" spans="2:14" ht="15.75">
      <c r="B142" s="61"/>
      <c r="C142" s="62"/>
      <c r="D142" s="58"/>
      <c r="E142" s="58"/>
      <c r="F142" s="63" t="s">
        <v>103</v>
      </c>
      <c r="G142" s="63"/>
      <c r="H142" s="64" t="s">
        <v>171</v>
      </c>
      <c r="I142" s="64"/>
      <c r="J142" s="64"/>
      <c r="K142" s="64"/>
      <c r="L142" s="64"/>
      <c r="M142" s="64"/>
      <c r="N142" s="64"/>
    </row>
    <row r="143" spans="2:14" ht="21" thickBot="1">
      <c r="B143" s="65"/>
      <c r="C143" s="66" t="s">
        <v>104</v>
      </c>
      <c r="D143" s="67"/>
      <c r="E143" s="58"/>
      <c r="F143" s="68" t="s">
        <v>105</v>
      </c>
      <c r="G143" s="68"/>
      <c r="H143" s="69">
        <v>43582</v>
      </c>
      <c r="I143" s="69"/>
      <c r="J143" s="69"/>
      <c r="K143" s="70" t="s">
        <v>106</v>
      </c>
      <c r="L143" s="71"/>
      <c r="M143" s="71"/>
      <c r="N143" s="71"/>
    </row>
    <row r="144" spans="2:14" ht="15.75" thickTop="1">
      <c r="B144" s="72"/>
      <c r="C144" s="73"/>
      <c r="D144" s="58"/>
      <c r="E144" s="58"/>
      <c r="F144" s="74"/>
      <c r="G144" s="73"/>
      <c r="H144" s="73"/>
      <c r="I144" s="75"/>
      <c r="J144" s="76"/>
      <c r="K144" s="77"/>
      <c r="L144" s="77"/>
      <c r="M144" s="77"/>
      <c r="N144" s="78"/>
    </row>
    <row r="145" spans="2:14" ht="16.5" thickBot="1">
      <c r="B145" s="79" t="s">
        <v>107</v>
      </c>
      <c r="C145" s="80" t="s">
        <v>17</v>
      </c>
      <c r="D145" s="80"/>
      <c r="E145" s="81"/>
      <c r="F145" s="82" t="s">
        <v>108</v>
      </c>
      <c r="G145" s="83" t="s">
        <v>7</v>
      </c>
      <c r="H145" s="83"/>
      <c r="I145" s="83"/>
      <c r="J145" s="83"/>
      <c r="K145" s="83"/>
      <c r="L145" s="83"/>
      <c r="M145" s="83"/>
      <c r="N145" s="83"/>
    </row>
    <row r="146" spans="2:14">
      <c r="B146" s="84" t="s">
        <v>109</v>
      </c>
      <c r="C146" s="85" t="s">
        <v>172</v>
      </c>
      <c r="D146" s="85"/>
      <c r="E146" s="86"/>
      <c r="F146" s="87" t="s">
        <v>110</v>
      </c>
      <c r="G146" s="88" t="s">
        <v>175</v>
      </c>
      <c r="H146" s="88"/>
      <c r="I146" s="88"/>
      <c r="J146" s="88"/>
      <c r="K146" s="88"/>
      <c r="L146" s="88"/>
      <c r="M146" s="88"/>
      <c r="N146" s="88"/>
    </row>
    <row r="147" spans="2:14">
      <c r="B147" s="89" t="s">
        <v>111</v>
      </c>
      <c r="C147" s="90" t="s">
        <v>173</v>
      </c>
      <c r="D147" s="90"/>
      <c r="E147" s="86"/>
      <c r="F147" s="91" t="s">
        <v>112</v>
      </c>
      <c r="G147" s="92" t="s">
        <v>176</v>
      </c>
      <c r="H147" s="92"/>
      <c r="I147" s="92"/>
      <c r="J147" s="92"/>
      <c r="K147" s="92"/>
      <c r="L147" s="92"/>
      <c r="M147" s="92"/>
      <c r="N147" s="92"/>
    </row>
    <row r="148" spans="2:14">
      <c r="B148" s="89" t="s">
        <v>113</v>
      </c>
      <c r="C148" s="90" t="s">
        <v>174</v>
      </c>
      <c r="D148" s="90"/>
      <c r="E148" s="86"/>
      <c r="F148" s="93" t="s">
        <v>114</v>
      </c>
      <c r="G148" s="92" t="s">
        <v>177</v>
      </c>
      <c r="H148" s="92"/>
      <c r="I148" s="92"/>
      <c r="J148" s="92"/>
      <c r="K148" s="92"/>
      <c r="L148" s="92"/>
      <c r="M148" s="92"/>
      <c r="N148" s="92"/>
    </row>
    <row r="149" spans="2:14" ht="15.75">
      <c r="B149" s="94"/>
      <c r="C149" s="58"/>
      <c r="D149" s="58"/>
      <c r="E149" s="58"/>
      <c r="F149" s="74"/>
      <c r="G149" s="95"/>
      <c r="H149" s="95"/>
      <c r="I149" s="95"/>
      <c r="J149" s="58"/>
      <c r="K149" s="58"/>
      <c r="L149" s="58"/>
      <c r="M149" s="96"/>
      <c r="N149" s="97"/>
    </row>
    <row r="150" spans="2:14">
      <c r="B150" s="98" t="s">
        <v>115</v>
      </c>
      <c r="C150" s="58"/>
      <c r="D150" s="58"/>
      <c r="E150" s="58"/>
      <c r="F150" s="99">
        <v>1</v>
      </c>
      <c r="G150" s="99">
        <v>2</v>
      </c>
      <c r="H150" s="99">
        <v>3</v>
      </c>
      <c r="I150" s="99">
        <v>4</v>
      </c>
      <c r="J150" s="99">
        <v>5</v>
      </c>
      <c r="K150" s="100" t="s">
        <v>26</v>
      </c>
      <c r="L150" s="100"/>
      <c r="M150" s="99" t="s">
        <v>116</v>
      </c>
      <c r="N150" s="101" t="s">
        <v>117</v>
      </c>
    </row>
    <row r="151" spans="2:14">
      <c r="B151" s="102" t="s">
        <v>118</v>
      </c>
      <c r="C151" s="103" t="str">
        <f>IF(C146&gt;"",C146,"")</f>
        <v>Paul Jokinen</v>
      </c>
      <c r="D151" s="103" t="str">
        <f>IF(G146&gt;"",G146,"")</f>
        <v>Joona Räsänen</v>
      </c>
      <c r="E151" s="104"/>
      <c r="F151" s="105">
        <v>4</v>
      </c>
      <c r="G151" s="105">
        <v>9</v>
      </c>
      <c r="H151" s="105">
        <v>3</v>
      </c>
      <c r="I151" s="105"/>
      <c r="J151" s="105"/>
      <c r="K151" s="106">
        <f>IF(ISBLANK(F151),"",COUNTIF(F151:J151,"&gt;=0"))</f>
        <v>3</v>
      </c>
      <c r="L151" s="107">
        <f>IF(ISBLANK(F151),"",(IF(LEFT(F151,1)="-",1,0)+IF(LEFT(G151,1)="-",1,0)+IF(LEFT(H151,1)="-",1,0)+IF(LEFT(I151,1)="-",1,0)+IF(LEFT(J151,1)="-",1,0)))</f>
        <v>0</v>
      </c>
      <c r="M151" s="108">
        <f t="shared" ref="M151:N155" si="6">IF(K151=3,1,"")</f>
        <v>1</v>
      </c>
      <c r="N151" s="108" t="str">
        <f t="shared" si="6"/>
        <v/>
      </c>
    </row>
    <row r="152" spans="2:14">
      <c r="B152" s="102" t="s">
        <v>119</v>
      </c>
      <c r="C152" s="103" t="str">
        <f>IF(C147&gt;"",C147,"")</f>
        <v>Matias Mattila</v>
      </c>
      <c r="D152" s="103" t="str">
        <f>IF(G147&gt;"",G147,"")</f>
        <v>Turo Penttilä</v>
      </c>
      <c r="E152" s="104"/>
      <c r="F152" s="105">
        <v>-2</v>
      </c>
      <c r="G152" s="105">
        <v>-10</v>
      </c>
      <c r="H152" s="105">
        <v>-9</v>
      </c>
      <c r="I152" s="105"/>
      <c r="J152" s="105"/>
      <c r="K152" s="106">
        <f>IF(ISBLANK(F152),"",COUNTIF(F152:J152,"&gt;=0"))</f>
        <v>0</v>
      </c>
      <c r="L152" s="107">
        <f>IF(ISBLANK(F152),"",(IF(LEFT(F152,1)="-",1,0)+IF(LEFT(G152,1)="-",1,0)+IF(LEFT(H152,1)="-",1,0)+IF(LEFT(I152,1)="-",1,0)+IF(LEFT(J152,1)="-",1,0)))</f>
        <v>3</v>
      </c>
      <c r="M152" s="108" t="str">
        <f t="shared" si="6"/>
        <v/>
      </c>
      <c r="N152" s="108">
        <f t="shared" si="6"/>
        <v>1</v>
      </c>
    </row>
    <row r="153" spans="2:14">
      <c r="B153" s="102" t="s">
        <v>120</v>
      </c>
      <c r="C153" s="103" t="str">
        <f>IF(C148&gt;"",C148,"")</f>
        <v>Aleksi Laine</v>
      </c>
      <c r="D153" s="103" t="str">
        <f>IF(G148&gt;"",G148,"")</f>
        <v>Oskar Sibelius</v>
      </c>
      <c r="E153" s="104"/>
      <c r="F153" s="105">
        <v>4</v>
      </c>
      <c r="G153" s="105">
        <v>3</v>
      </c>
      <c r="H153" s="105">
        <v>3</v>
      </c>
      <c r="I153" s="105"/>
      <c r="J153" s="105"/>
      <c r="K153" s="106">
        <f>IF(ISBLANK(F153),"",COUNTIF(F153:J153,"&gt;=0"))</f>
        <v>3</v>
      </c>
      <c r="L153" s="107">
        <f>IF(ISBLANK(F153),"",(IF(LEFT(F153,1)="-",1,0)+IF(LEFT(G153,1)="-",1,0)+IF(LEFT(H153,1)="-",1,0)+IF(LEFT(I153,1)="-",1,0)+IF(LEFT(J153,1)="-",1,0)))</f>
        <v>0</v>
      </c>
      <c r="M153" s="108">
        <f t="shared" si="6"/>
        <v>1</v>
      </c>
      <c r="N153" s="108" t="str">
        <f t="shared" si="6"/>
        <v/>
      </c>
    </row>
    <row r="154" spans="2:14">
      <c r="B154" s="102" t="s">
        <v>121</v>
      </c>
      <c r="C154" s="103" t="str">
        <f>IF(C146&gt;"",C146,"")</f>
        <v>Paul Jokinen</v>
      </c>
      <c r="D154" s="103" t="str">
        <f>IF(G147&gt;"",G147,"")</f>
        <v>Turo Penttilä</v>
      </c>
      <c r="E154" s="104"/>
      <c r="F154" s="105">
        <v>1</v>
      </c>
      <c r="G154" s="105">
        <v>6</v>
      </c>
      <c r="H154" s="105">
        <v>-9</v>
      </c>
      <c r="I154" s="105">
        <v>10</v>
      </c>
      <c r="J154" s="105"/>
      <c r="K154" s="106">
        <f>IF(ISBLANK(F154),"",COUNTIF(F154:J154,"&gt;=0"))</f>
        <v>3</v>
      </c>
      <c r="L154" s="107">
        <f>IF(ISBLANK(F154),"",(IF(LEFT(F154,1)="-",1,0)+IF(LEFT(G154,1)="-",1,0)+IF(LEFT(H154,1)="-",1,0)+IF(LEFT(I154,1)="-",1,0)+IF(LEFT(J154,1)="-",1,0)))</f>
        <v>1</v>
      </c>
      <c r="M154" s="108">
        <f t="shared" si="6"/>
        <v>1</v>
      </c>
      <c r="N154" s="108" t="str">
        <f t="shared" si="6"/>
        <v/>
      </c>
    </row>
    <row r="155" spans="2:14">
      <c r="B155" s="102" t="s">
        <v>122</v>
      </c>
      <c r="C155" s="103" t="str">
        <f>IF(C147&gt;"",C147,"")</f>
        <v>Matias Mattila</v>
      </c>
      <c r="D155" s="103" t="str">
        <f>IF(G146&gt;"",G146,"")</f>
        <v>Joona Räsänen</v>
      </c>
      <c r="E155" s="104"/>
      <c r="F155" s="105"/>
      <c r="G155" s="105"/>
      <c r="H155" s="105"/>
      <c r="I155" s="105"/>
      <c r="J155" s="105"/>
      <c r="K155" s="106" t="str">
        <f>IF(ISBLANK(F155),"",COUNTIF(F155:J155,"&gt;=0"))</f>
        <v/>
      </c>
      <c r="L155" s="107" t="str">
        <f>IF(ISBLANK(F155),"",(IF(LEFT(F155,1)="-",1,0)+IF(LEFT(G155,1)="-",1,0)+IF(LEFT(H155,1)="-",1,0)+IF(LEFT(I155,1)="-",1,0)+IF(LEFT(J155,1)="-",1,0)))</f>
        <v/>
      </c>
      <c r="M155" s="108" t="str">
        <f t="shared" si="6"/>
        <v/>
      </c>
      <c r="N155" s="108" t="str">
        <f t="shared" si="6"/>
        <v/>
      </c>
    </row>
    <row r="156" spans="2:14">
      <c r="B156" s="94"/>
      <c r="C156" s="58"/>
      <c r="D156" s="58"/>
      <c r="E156" s="58"/>
      <c r="F156" s="58"/>
      <c r="G156" s="58"/>
      <c r="H156" s="58"/>
      <c r="I156" s="109" t="s">
        <v>123</v>
      </c>
      <c r="J156" s="109"/>
      <c r="K156" s="110">
        <f>SUM(K151:K155)</f>
        <v>9</v>
      </c>
      <c r="L156" s="110">
        <f>SUM(L151:L155)</f>
        <v>4</v>
      </c>
      <c r="M156" s="110">
        <f>SUM(M151:M155)</f>
        <v>3</v>
      </c>
      <c r="N156" s="110">
        <f>SUM(N151:N155)</f>
        <v>1</v>
      </c>
    </row>
    <row r="157" spans="2:14">
      <c r="B157" s="111" t="s">
        <v>124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112"/>
    </row>
    <row r="158" spans="2:14">
      <c r="B158" s="113" t="s">
        <v>125</v>
      </c>
      <c r="C158" s="114"/>
      <c r="D158" s="114" t="s">
        <v>126</v>
      </c>
      <c r="E158" s="115"/>
      <c r="F158" s="114"/>
      <c r="G158" s="114" t="s">
        <v>35</v>
      </c>
      <c r="H158" s="115"/>
      <c r="I158" s="114"/>
      <c r="J158" s="116" t="s">
        <v>127</v>
      </c>
      <c r="K158" s="67"/>
      <c r="L158" s="58"/>
      <c r="M158" s="58"/>
      <c r="N158" s="112"/>
    </row>
    <row r="159" spans="2:14" ht="18.75" thickBot="1">
      <c r="B159" s="94"/>
      <c r="C159" s="58"/>
      <c r="D159" s="58"/>
      <c r="E159" s="58"/>
      <c r="F159" s="58"/>
      <c r="G159" s="58"/>
      <c r="H159" s="58"/>
      <c r="I159" s="58"/>
      <c r="J159" s="117" t="str">
        <f>IF(M156=3,C145,IF(N156=3,G145,""))</f>
        <v>Por-83</v>
      </c>
      <c r="K159" s="117"/>
      <c r="L159" s="117"/>
      <c r="M159" s="117"/>
      <c r="N159" s="117"/>
    </row>
    <row r="160" spans="2:14" ht="18.75" thickBot="1">
      <c r="B160" s="118"/>
      <c r="C160" s="119"/>
      <c r="D160" s="119"/>
      <c r="E160" s="119"/>
      <c r="F160" s="119"/>
      <c r="G160" s="119"/>
      <c r="H160" s="119"/>
      <c r="I160" s="119"/>
      <c r="J160" s="120"/>
      <c r="K160" s="120"/>
      <c r="L160" s="120"/>
      <c r="M160" s="120"/>
      <c r="N160" s="121"/>
    </row>
    <row r="161" spans="2:14" ht="15.75" thickTop="1"/>
    <row r="162" spans="2:14" ht="15.75" thickBot="1"/>
    <row r="163" spans="2:14" ht="16.5" thickTop="1">
      <c r="B163" s="50"/>
      <c r="C163" s="51"/>
      <c r="D163" s="52"/>
      <c r="E163" s="52"/>
      <c r="F163" s="53" t="s">
        <v>100</v>
      </c>
      <c r="G163" s="53"/>
      <c r="H163" s="54" t="s">
        <v>134</v>
      </c>
      <c r="I163" s="54"/>
      <c r="J163" s="54"/>
      <c r="K163" s="54"/>
      <c r="L163" s="54"/>
      <c r="M163" s="54"/>
      <c r="N163" s="54"/>
    </row>
    <row r="164" spans="2:14" ht="15.75">
      <c r="B164" s="55"/>
      <c r="C164" s="56" t="s">
        <v>101</v>
      </c>
      <c r="D164" s="57"/>
      <c r="E164" s="58"/>
      <c r="F164" s="59" t="s">
        <v>102</v>
      </c>
      <c r="G164" s="59"/>
      <c r="H164" s="60" t="s">
        <v>135</v>
      </c>
      <c r="I164" s="60"/>
      <c r="J164" s="60"/>
      <c r="K164" s="60"/>
      <c r="L164" s="60"/>
      <c r="M164" s="60"/>
      <c r="N164" s="60"/>
    </row>
    <row r="165" spans="2:14" ht="15.75">
      <c r="B165" s="61"/>
      <c r="C165" s="62"/>
      <c r="D165" s="58"/>
      <c r="E165" s="58"/>
      <c r="F165" s="63" t="s">
        <v>103</v>
      </c>
      <c r="G165" s="63"/>
      <c r="H165" s="64" t="s">
        <v>206</v>
      </c>
      <c r="I165" s="64"/>
      <c r="J165" s="64"/>
      <c r="K165" s="64"/>
      <c r="L165" s="64"/>
      <c r="M165" s="64"/>
      <c r="N165" s="64"/>
    </row>
    <row r="166" spans="2:14" ht="21" thickBot="1">
      <c r="B166" s="65"/>
      <c r="C166" s="66" t="s">
        <v>104</v>
      </c>
      <c r="D166" s="67"/>
      <c r="E166" s="58"/>
      <c r="F166" s="68" t="s">
        <v>105</v>
      </c>
      <c r="G166" s="68"/>
      <c r="H166" s="69">
        <v>43582</v>
      </c>
      <c r="I166" s="69"/>
      <c r="J166" s="69"/>
      <c r="K166" s="70" t="s">
        <v>106</v>
      </c>
      <c r="L166" s="71"/>
      <c r="M166" s="71"/>
      <c r="N166" s="71"/>
    </row>
    <row r="167" spans="2:14" ht="15.75" thickTop="1">
      <c r="B167" s="72"/>
      <c r="C167" s="73"/>
      <c r="D167" s="58"/>
      <c r="E167" s="58"/>
      <c r="F167" s="74"/>
      <c r="G167" s="73"/>
      <c r="H167" s="73"/>
      <c r="I167" s="75"/>
      <c r="J167" s="76"/>
      <c r="K167" s="77"/>
      <c r="L167" s="77"/>
      <c r="M167" s="77"/>
      <c r="N167" s="78"/>
    </row>
    <row r="168" spans="2:14" ht="16.5" thickBot="1">
      <c r="B168" s="79" t="s">
        <v>107</v>
      </c>
      <c r="C168" s="80" t="s">
        <v>63</v>
      </c>
      <c r="D168" s="80"/>
      <c r="E168" s="81"/>
      <c r="F168" s="82" t="s">
        <v>108</v>
      </c>
      <c r="G168" s="83" t="s">
        <v>7</v>
      </c>
      <c r="H168" s="83"/>
      <c r="I168" s="83"/>
      <c r="J168" s="83"/>
      <c r="K168" s="83"/>
      <c r="L168" s="83"/>
      <c r="M168" s="83"/>
      <c r="N168" s="83"/>
    </row>
    <row r="169" spans="2:14">
      <c r="B169" s="84" t="s">
        <v>109</v>
      </c>
      <c r="C169" s="85" t="s">
        <v>199</v>
      </c>
      <c r="D169" s="85"/>
      <c r="E169" s="86"/>
      <c r="F169" s="87" t="s">
        <v>110</v>
      </c>
      <c r="G169" s="88" t="s">
        <v>175</v>
      </c>
      <c r="H169" s="88"/>
      <c r="I169" s="88"/>
      <c r="J169" s="88"/>
      <c r="K169" s="88"/>
      <c r="L169" s="88"/>
      <c r="M169" s="88"/>
      <c r="N169" s="88"/>
    </row>
    <row r="170" spans="2:14">
      <c r="B170" s="89" t="s">
        <v>111</v>
      </c>
      <c r="C170" s="90" t="s">
        <v>64</v>
      </c>
      <c r="D170" s="90"/>
      <c r="E170" s="86"/>
      <c r="F170" s="91" t="s">
        <v>112</v>
      </c>
      <c r="G170" s="92" t="s">
        <v>176</v>
      </c>
      <c r="H170" s="92"/>
      <c r="I170" s="92"/>
      <c r="J170" s="92"/>
      <c r="K170" s="92"/>
      <c r="L170" s="92"/>
      <c r="M170" s="92"/>
      <c r="N170" s="92"/>
    </row>
    <row r="171" spans="2:14">
      <c r="B171" s="89" t="s">
        <v>113</v>
      </c>
      <c r="C171" s="90" t="s">
        <v>200</v>
      </c>
      <c r="D171" s="90"/>
      <c r="E171" s="86"/>
      <c r="F171" s="93" t="s">
        <v>114</v>
      </c>
      <c r="G171" s="92" t="s">
        <v>177</v>
      </c>
      <c r="H171" s="92"/>
      <c r="I171" s="92"/>
      <c r="J171" s="92"/>
      <c r="K171" s="92"/>
      <c r="L171" s="92"/>
      <c r="M171" s="92"/>
      <c r="N171" s="92"/>
    </row>
    <row r="172" spans="2:14" ht="15.75">
      <c r="B172" s="94"/>
      <c r="C172" s="58"/>
      <c r="D172" s="58"/>
      <c r="E172" s="58"/>
      <c r="F172" s="74"/>
      <c r="G172" s="95"/>
      <c r="H172" s="95"/>
      <c r="I172" s="95"/>
      <c r="J172" s="58"/>
      <c r="K172" s="58"/>
      <c r="L172" s="58"/>
      <c r="M172" s="96"/>
      <c r="N172" s="97"/>
    </row>
    <row r="173" spans="2:14">
      <c r="B173" s="98" t="s">
        <v>115</v>
      </c>
      <c r="C173" s="58"/>
      <c r="D173" s="58"/>
      <c r="E173" s="58"/>
      <c r="F173" s="99">
        <v>1</v>
      </c>
      <c r="G173" s="99">
        <v>2</v>
      </c>
      <c r="H173" s="99">
        <v>3</v>
      </c>
      <c r="I173" s="99">
        <v>4</v>
      </c>
      <c r="J173" s="99">
        <v>5</v>
      </c>
      <c r="K173" s="100" t="s">
        <v>26</v>
      </c>
      <c r="L173" s="100"/>
      <c r="M173" s="99" t="s">
        <v>116</v>
      </c>
      <c r="N173" s="101" t="s">
        <v>117</v>
      </c>
    </row>
    <row r="174" spans="2:14">
      <c r="B174" s="102" t="s">
        <v>118</v>
      </c>
      <c r="C174" s="103" t="str">
        <f>IF(C169&gt;"",C169,"")</f>
        <v>Jan Mäkelä</v>
      </c>
      <c r="D174" s="103" t="str">
        <f>IF(G169&gt;"",G169,"")</f>
        <v>Joona Räsänen</v>
      </c>
      <c r="E174" s="104"/>
      <c r="F174" s="105">
        <v>-9</v>
      </c>
      <c r="G174" s="105">
        <v>9</v>
      </c>
      <c r="H174" s="105">
        <v>11</v>
      </c>
      <c r="I174" s="105">
        <v>-9</v>
      </c>
      <c r="J174" s="105">
        <v>5</v>
      </c>
      <c r="K174" s="106">
        <f>IF(ISBLANK(F174),"",COUNTIF(F174:J174,"&gt;=0"))</f>
        <v>3</v>
      </c>
      <c r="L174" s="107">
        <f>IF(ISBLANK(F174),"",(IF(LEFT(F174,1)="-",1,0)+IF(LEFT(G174,1)="-",1,0)+IF(LEFT(H174,1)="-",1,0)+IF(LEFT(I174,1)="-",1,0)+IF(LEFT(J174,1)="-",1,0)))</f>
        <v>2</v>
      </c>
      <c r="M174" s="108">
        <f t="shared" ref="M174:N178" si="7">IF(K174=3,1,"")</f>
        <v>1</v>
      </c>
      <c r="N174" s="108" t="str">
        <f t="shared" si="7"/>
        <v/>
      </c>
    </row>
    <row r="175" spans="2:14">
      <c r="B175" s="102" t="s">
        <v>119</v>
      </c>
      <c r="C175" s="103" t="str">
        <f>IF(C170&gt;"",C170,"")</f>
        <v>Chen Fangda</v>
      </c>
      <c r="D175" s="103" t="str">
        <f>IF(G170&gt;"",G170,"")</f>
        <v>Turo Penttilä</v>
      </c>
      <c r="E175" s="104"/>
      <c r="F175" s="105">
        <v>-5</v>
      </c>
      <c r="G175" s="105">
        <v>-3</v>
      </c>
      <c r="H175" s="105">
        <v>-3</v>
      </c>
      <c r="I175" s="105"/>
      <c r="J175" s="105"/>
      <c r="K175" s="106">
        <f>IF(ISBLANK(F175),"",COUNTIF(F175:J175,"&gt;=0"))</f>
        <v>0</v>
      </c>
      <c r="L175" s="107">
        <f>IF(ISBLANK(F175),"",(IF(LEFT(F175,1)="-",1,0)+IF(LEFT(G175,1)="-",1,0)+IF(LEFT(H175,1)="-",1,0)+IF(LEFT(I175,1)="-",1,0)+IF(LEFT(J175,1)="-",1,0)))</f>
        <v>3</v>
      </c>
      <c r="M175" s="108" t="str">
        <f t="shared" si="7"/>
        <v/>
      </c>
      <c r="N175" s="108">
        <f t="shared" si="7"/>
        <v>1</v>
      </c>
    </row>
    <row r="176" spans="2:14">
      <c r="B176" s="102" t="s">
        <v>120</v>
      </c>
      <c r="C176" s="103" t="str">
        <f>IF(C171&gt;"",C171,"")</f>
        <v>Nils-Erik Halttunen</v>
      </c>
      <c r="D176" s="103" t="str">
        <f>IF(G171&gt;"",G171,"")</f>
        <v>Oskar Sibelius</v>
      </c>
      <c r="E176" s="104"/>
      <c r="F176" s="105">
        <v>7</v>
      </c>
      <c r="G176" s="105">
        <v>6</v>
      </c>
      <c r="H176" s="105">
        <v>9</v>
      </c>
      <c r="I176" s="105"/>
      <c r="J176" s="105"/>
      <c r="K176" s="106">
        <f>IF(ISBLANK(F176),"",COUNTIF(F176:J176,"&gt;=0"))</f>
        <v>3</v>
      </c>
      <c r="L176" s="107">
        <f>IF(ISBLANK(F176),"",(IF(LEFT(F176,1)="-",1,0)+IF(LEFT(G176,1)="-",1,0)+IF(LEFT(H176,1)="-",1,0)+IF(LEFT(I176,1)="-",1,0)+IF(LEFT(J176,1)="-",1,0)))</f>
        <v>0</v>
      </c>
      <c r="M176" s="108">
        <f t="shared" si="7"/>
        <v>1</v>
      </c>
      <c r="N176" s="108" t="str">
        <f t="shared" si="7"/>
        <v/>
      </c>
    </row>
    <row r="177" spans="2:14">
      <c r="B177" s="102" t="s">
        <v>121</v>
      </c>
      <c r="C177" s="103" t="str">
        <f>IF(C169&gt;"",C169,"")</f>
        <v>Jan Mäkelä</v>
      </c>
      <c r="D177" s="103" t="str">
        <f>IF(G170&gt;"",G170,"")</f>
        <v>Turo Penttilä</v>
      </c>
      <c r="E177" s="104"/>
      <c r="F177" s="105">
        <v>-6</v>
      </c>
      <c r="G177" s="105">
        <v>-7</v>
      </c>
      <c r="H177" s="105">
        <v>3</v>
      </c>
      <c r="I177" s="105">
        <v>8</v>
      </c>
      <c r="J177" s="105">
        <v>-10</v>
      </c>
      <c r="K177" s="106">
        <f>IF(ISBLANK(F177),"",COUNTIF(F177:J177,"&gt;=0"))</f>
        <v>2</v>
      </c>
      <c r="L177" s="107">
        <f>IF(ISBLANK(F177),"",(IF(LEFT(F177,1)="-",1,0)+IF(LEFT(G177,1)="-",1,0)+IF(LEFT(H177,1)="-",1,0)+IF(LEFT(I177,1)="-",1,0)+IF(LEFT(J177,1)="-",1,0)))</f>
        <v>3</v>
      </c>
      <c r="M177" s="108" t="str">
        <f t="shared" si="7"/>
        <v/>
      </c>
      <c r="N177" s="108">
        <f t="shared" si="7"/>
        <v>1</v>
      </c>
    </row>
    <row r="178" spans="2:14">
      <c r="B178" s="102" t="s">
        <v>122</v>
      </c>
      <c r="C178" s="103" t="str">
        <f>IF(C170&gt;"",C170,"")</f>
        <v>Chen Fangda</v>
      </c>
      <c r="D178" s="103" t="str">
        <f>IF(G169&gt;"",G169,"")</f>
        <v>Joona Räsänen</v>
      </c>
      <c r="E178" s="104"/>
      <c r="F178" s="105">
        <v>-4</v>
      </c>
      <c r="G178" s="105">
        <v>-8</v>
      </c>
      <c r="H178" s="105">
        <v>-7</v>
      </c>
      <c r="I178" s="105"/>
      <c r="J178" s="105"/>
      <c r="K178" s="106">
        <f>IF(ISBLANK(F178),"",COUNTIF(F178:J178,"&gt;=0"))</f>
        <v>0</v>
      </c>
      <c r="L178" s="107">
        <f>IF(ISBLANK(F178),"",(IF(LEFT(F178,1)="-",1,0)+IF(LEFT(G178,1)="-",1,0)+IF(LEFT(H178,1)="-",1,0)+IF(LEFT(I178,1)="-",1,0)+IF(LEFT(J178,1)="-",1,0)))</f>
        <v>3</v>
      </c>
      <c r="M178" s="108" t="str">
        <f t="shared" si="7"/>
        <v/>
      </c>
      <c r="N178" s="108">
        <f t="shared" si="7"/>
        <v>1</v>
      </c>
    </row>
    <row r="179" spans="2:14">
      <c r="B179" s="94"/>
      <c r="C179" s="58"/>
      <c r="D179" s="58"/>
      <c r="E179" s="58"/>
      <c r="F179" s="58"/>
      <c r="G179" s="58"/>
      <c r="H179" s="58"/>
      <c r="I179" s="109" t="s">
        <v>123</v>
      </c>
      <c r="J179" s="109"/>
      <c r="K179" s="110">
        <f>SUM(K174:K178)</f>
        <v>8</v>
      </c>
      <c r="L179" s="110">
        <f>SUM(L174:L178)</f>
        <v>11</v>
      </c>
      <c r="M179" s="110">
        <f>SUM(M174:M178)</f>
        <v>2</v>
      </c>
      <c r="N179" s="110">
        <f>SUM(N174:N178)</f>
        <v>3</v>
      </c>
    </row>
    <row r="180" spans="2:14">
      <c r="B180" s="111" t="s">
        <v>124</v>
      </c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112"/>
    </row>
    <row r="181" spans="2:14">
      <c r="B181" s="113" t="s">
        <v>125</v>
      </c>
      <c r="C181" s="114"/>
      <c r="D181" s="114" t="s">
        <v>126</v>
      </c>
      <c r="E181" s="115"/>
      <c r="F181" s="114"/>
      <c r="G181" s="114" t="s">
        <v>35</v>
      </c>
      <c r="H181" s="115"/>
      <c r="I181" s="114"/>
      <c r="J181" s="116" t="s">
        <v>127</v>
      </c>
      <c r="K181" s="67"/>
      <c r="L181" s="58"/>
      <c r="M181" s="58"/>
      <c r="N181" s="112"/>
    </row>
    <row r="182" spans="2:14" ht="18.75" thickBot="1">
      <c r="B182" s="94"/>
      <c r="C182" s="58"/>
      <c r="D182" s="58"/>
      <c r="E182" s="58"/>
      <c r="F182" s="58"/>
      <c r="G182" s="58"/>
      <c r="H182" s="58"/>
      <c r="I182" s="58"/>
      <c r="J182" s="117" t="str">
        <f>IF(M179=3,C168,IF(N179=3,G168,""))</f>
        <v>HIK-Pingis</v>
      </c>
      <c r="K182" s="117"/>
      <c r="L182" s="117"/>
      <c r="M182" s="117"/>
      <c r="N182" s="117"/>
    </row>
    <row r="183" spans="2:14" ht="18.75" thickBot="1">
      <c r="B183" s="118"/>
      <c r="C183" s="119"/>
      <c r="D183" s="119"/>
      <c r="E183" s="119"/>
      <c r="F183" s="119"/>
      <c r="G183" s="119"/>
      <c r="H183" s="119"/>
      <c r="I183" s="119"/>
      <c r="J183" s="120"/>
      <c r="K183" s="120"/>
      <c r="L183" s="120"/>
      <c r="M183" s="120"/>
      <c r="N183" s="121"/>
    </row>
    <row r="184" spans="2:14" ht="15.75" thickTop="1"/>
    <row r="185" spans="2:14" ht="15.75" thickBot="1"/>
    <row r="186" spans="2:14" ht="16.5" thickTop="1">
      <c r="B186" s="50"/>
      <c r="C186" s="51"/>
      <c r="D186" s="52"/>
      <c r="E186" s="52"/>
      <c r="F186" s="53" t="s">
        <v>100</v>
      </c>
      <c r="G186" s="53"/>
      <c r="H186" s="54" t="s">
        <v>134</v>
      </c>
      <c r="I186" s="54"/>
      <c r="J186" s="54"/>
      <c r="K186" s="54"/>
      <c r="L186" s="54"/>
      <c r="M186" s="54"/>
      <c r="N186" s="54"/>
    </row>
    <row r="187" spans="2:14" ht="15.75">
      <c r="B187" s="55"/>
      <c r="C187" s="56" t="s">
        <v>101</v>
      </c>
      <c r="D187" s="57"/>
      <c r="E187" s="58"/>
      <c r="F187" s="59" t="s">
        <v>102</v>
      </c>
      <c r="G187" s="59"/>
      <c r="H187" s="60" t="s">
        <v>135</v>
      </c>
      <c r="I187" s="60"/>
      <c r="J187" s="60"/>
      <c r="K187" s="60"/>
      <c r="L187" s="60"/>
      <c r="M187" s="60"/>
      <c r="N187" s="60"/>
    </row>
    <row r="188" spans="2:14" ht="15.75">
      <c r="B188" s="61"/>
      <c r="C188" s="62"/>
      <c r="D188" s="58"/>
      <c r="E188" s="58"/>
      <c r="F188" s="63" t="s">
        <v>103</v>
      </c>
      <c r="G188" s="63"/>
      <c r="H188" s="64" t="s">
        <v>171</v>
      </c>
      <c r="I188" s="64"/>
      <c r="J188" s="64"/>
      <c r="K188" s="64"/>
      <c r="L188" s="64"/>
      <c r="M188" s="64"/>
      <c r="N188" s="64"/>
    </row>
    <row r="189" spans="2:14" ht="21" thickBot="1">
      <c r="B189" s="65"/>
      <c r="C189" s="66" t="s">
        <v>104</v>
      </c>
      <c r="D189" s="67"/>
      <c r="E189" s="58"/>
      <c r="F189" s="68" t="s">
        <v>105</v>
      </c>
      <c r="G189" s="68"/>
      <c r="H189" s="69">
        <v>43582</v>
      </c>
      <c r="I189" s="69"/>
      <c r="J189" s="69"/>
      <c r="K189" s="70" t="s">
        <v>106</v>
      </c>
      <c r="L189" s="71"/>
      <c r="M189" s="71"/>
      <c r="N189" s="71"/>
    </row>
    <row r="190" spans="2:14" ht="15.75" thickTop="1">
      <c r="B190" s="72"/>
      <c r="C190" s="73"/>
      <c r="D190" s="58"/>
      <c r="E190" s="58"/>
      <c r="F190" s="74"/>
      <c r="G190" s="73"/>
      <c r="H190" s="73"/>
      <c r="I190" s="75"/>
      <c r="J190" s="76"/>
      <c r="K190" s="77"/>
      <c r="L190" s="77"/>
      <c r="M190" s="77"/>
      <c r="N190" s="78"/>
    </row>
    <row r="191" spans="2:14" ht="16.5" thickBot="1">
      <c r="B191" s="79" t="s">
        <v>107</v>
      </c>
      <c r="C191" s="80" t="s">
        <v>17</v>
      </c>
      <c r="D191" s="80"/>
      <c r="E191" s="81"/>
      <c r="F191" s="82" t="s">
        <v>108</v>
      </c>
      <c r="G191" s="83" t="s">
        <v>63</v>
      </c>
      <c r="H191" s="83"/>
      <c r="I191" s="83"/>
      <c r="J191" s="83"/>
      <c r="K191" s="83"/>
      <c r="L191" s="83"/>
      <c r="M191" s="83"/>
      <c r="N191" s="83"/>
    </row>
    <row r="192" spans="2:14">
      <c r="B192" s="84" t="s">
        <v>109</v>
      </c>
      <c r="C192" s="85" t="s">
        <v>172</v>
      </c>
      <c r="D192" s="85"/>
      <c r="E192" s="86"/>
      <c r="F192" s="87" t="s">
        <v>110</v>
      </c>
      <c r="G192" s="88" t="s">
        <v>208</v>
      </c>
      <c r="H192" s="88"/>
      <c r="I192" s="88"/>
      <c r="J192" s="88"/>
      <c r="K192" s="88"/>
      <c r="L192" s="88"/>
      <c r="M192" s="88"/>
      <c r="N192" s="88"/>
    </row>
    <row r="193" spans="2:14">
      <c r="B193" s="89" t="s">
        <v>111</v>
      </c>
      <c r="C193" s="90" t="s">
        <v>173</v>
      </c>
      <c r="D193" s="90"/>
      <c r="E193" s="86"/>
      <c r="F193" s="91" t="s">
        <v>112</v>
      </c>
      <c r="G193" s="92" t="s">
        <v>209</v>
      </c>
      <c r="H193" s="92"/>
      <c r="I193" s="92"/>
      <c r="J193" s="92"/>
      <c r="K193" s="92"/>
      <c r="L193" s="92"/>
      <c r="M193" s="92"/>
      <c r="N193" s="92"/>
    </row>
    <row r="194" spans="2:14">
      <c r="B194" s="89" t="s">
        <v>113</v>
      </c>
      <c r="C194" s="90" t="s">
        <v>207</v>
      </c>
      <c r="D194" s="90"/>
      <c r="E194" s="86"/>
      <c r="F194" s="93" t="s">
        <v>114</v>
      </c>
      <c r="G194" s="92" t="s">
        <v>210</v>
      </c>
      <c r="H194" s="92"/>
      <c r="I194" s="92"/>
      <c r="J194" s="92"/>
      <c r="K194" s="92"/>
      <c r="L194" s="92"/>
      <c r="M194" s="92"/>
      <c r="N194" s="92"/>
    </row>
    <row r="195" spans="2:14" ht="15.75">
      <c r="B195" s="94"/>
      <c r="C195" s="58"/>
      <c r="D195" s="58"/>
      <c r="E195" s="58"/>
      <c r="F195" s="74"/>
      <c r="G195" s="95"/>
      <c r="H195" s="95"/>
      <c r="I195" s="95"/>
      <c r="J195" s="58"/>
      <c r="K195" s="58"/>
      <c r="L195" s="58"/>
      <c r="M195" s="96"/>
      <c r="N195" s="97"/>
    </row>
    <row r="196" spans="2:14">
      <c r="B196" s="98" t="s">
        <v>115</v>
      </c>
      <c r="C196" s="58"/>
      <c r="D196" s="58"/>
      <c r="E196" s="58"/>
      <c r="F196" s="99">
        <v>1</v>
      </c>
      <c r="G196" s="99">
        <v>2</v>
      </c>
      <c r="H196" s="99">
        <v>3</v>
      </c>
      <c r="I196" s="99">
        <v>4</v>
      </c>
      <c r="J196" s="99">
        <v>5</v>
      </c>
      <c r="K196" s="100" t="s">
        <v>26</v>
      </c>
      <c r="L196" s="100"/>
      <c r="M196" s="99" t="s">
        <v>116</v>
      </c>
      <c r="N196" s="101" t="s">
        <v>117</v>
      </c>
    </row>
    <row r="197" spans="2:14">
      <c r="B197" s="102" t="s">
        <v>118</v>
      </c>
      <c r="C197" s="103" t="str">
        <f>IF(C192&gt;"",C192,"")</f>
        <v>Paul Jokinen</v>
      </c>
      <c r="D197" s="103" t="str">
        <f>IF(G192&gt;"",G192,"")</f>
        <v xml:space="preserve">Jan Mäkelä </v>
      </c>
      <c r="E197" s="104"/>
      <c r="F197" s="105">
        <v>-6</v>
      </c>
      <c r="G197" s="105">
        <v>9</v>
      </c>
      <c r="H197" s="105">
        <v>6</v>
      </c>
      <c r="I197" s="105">
        <v>5</v>
      </c>
      <c r="J197" s="105"/>
      <c r="K197" s="106">
        <f>IF(ISBLANK(F197),"",COUNTIF(F197:J197,"&gt;=0"))</f>
        <v>3</v>
      </c>
      <c r="L197" s="107">
        <f>IF(ISBLANK(F197),"",(IF(LEFT(F197,1)="-",1,0)+IF(LEFT(G197,1)="-",1,0)+IF(LEFT(H197,1)="-",1,0)+IF(LEFT(I197,1)="-",1,0)+IF(LEFT(J197,1)="-",1,0)))</f>
        <v>1</v>
      </c>
      <c r="M197" s="108">
        <f t="shared" ref="M197:N201" si="8">IF(K197=3,1,"")</f>
        <v>1</v>
      </c>
      <c r="N197" s="108" t="str">
        <f t="shared" si="8"/>
        <v/>
      </c>
    </row>
    <row r="198" spans="2:14">
      <c r="B198" s="102" t="s">
        <v>119</v>
      </c>
      <c r="C198" s="103" t="str">
        <f>IF(C193&gt;"",C193,"")</f>
        <v>Matias Mattila</v>
      </c>
      <c r="D198" s="103" t="str">
        <f>IF(G193&gt;"",G193,"")</f>
        <v>Fangda Chen</v>
      </c>
      <c r="E198" s="104"/>
      <c r="F198" s="105">
        <v>5</v>
      </c>
      <c r="G198" s="105">
        <v>7</v>
      </c>
      <c r="H198" s="105">
        <v>7</v>
      </c>
      <c r="I198" s="105"/>
      <c r="J198" s="105"/>
      <c r="K198" s="106">
        <f>IF(ISBLANK(F198),"",COUNTIF(F198:J198,"&gt;=0"))</f>
        <v>3</v>
      </c>
      <c r="L198" s="107">
        <f>IF(ISBLANK(F198),"",(IF(LEFT(F198,1)="-",1,0)+IF(LEFT(G198,1)="-",1,0)+IF(LEFT(H198,1)="-",1,0)+IF(LEFT(I198,1)="-",1,0)+IF(LEFT(J198,1)="-",1,0)))</f>
        <v>0</v>
      </c>
      <c r="M198" s="108">
        <f t="shared" si="8"/>
        <v>1</v>
      </c>
      <c r="N198" s="108" t="str">
        <f t="shared" si="8"/>
        <v/>
      </c>
    </row>
    <row r="199" spans="2:14">
      <c r="B199" s="102" t="s">
        <v>120</v>
      </c>
      <c r="C199" s="103" t="str">
        <f>IF(C194&gt;"",C194,"")</f>
        <v>Juuso Taavela</v>
      </c>
      <c r="D199" s="103" t="str">
        <f>IF(G194&gt;"",G194,"")</f>
        <v>Nils Erik Halttunen</v>
      </c>
      <c r="E199" s="104"/>
      <c r="F199" s="105">
        <v>7</v>
      </c>
      <c r="G199" s="105">
        <v>6</v>
      </c>
      <c r="H199" s="105">
        <v>3</v>
      </c>
      <c r="I199" s="105"/>
      <c r="J199" s="105"/>
      <c r="K199" s="106">
        <f>IF(ISBLANK(F199),"",COUNTIF(F199:J199,"&gt;=0"))</f>
        <v>3</v>
      </c>
      <c r="L199" s="107">
        <f>IF(ISBLANK(F199),"",(IF(LEFT(F199,1)="-",1,0)+IF(LEFT(G199,1)="-",1,0)+IF(LEFT(H199,1)="-",1,0)+IF(LEFT(I199,1)="-",1,0)+IF(LEFT(J199,1)="-",1,0)))</f>
        <v>0</v>
      </c>
      <c r="M199" s="108">
        <f t="shared" si="8"/>
        <v>1</v>
      </c>
      <c r="N199" s="108" t="str">
        <f t="shared" si="8"/>
        <v/>
      </c>
    </row>
    <row r="200" spans="2:14">
      <c r="B200" s="102" t="s">
        <v>121</v>
      </c>
      <c r="C200" s="103" t="str">
        <f>IF(C192&gt;"",C192,"")</f>
        <v>Paul Jokinen</v>
      </c>
      <c r="D200" s="103" t="str">
        <f>IF(G193&gt;"",G193,"")</f>
        <v>Fangda Chen</v>
      </c>
      <c r="E200" s="104"/>
      <c r="F200" s="105"/>
      <c r="G200" s="105"/>
      <c r="H200" s="105"/>
      <c r="I200" s="105"/>
      <c r="J200" s="105"/>
      <c r="K200" s="106" t="str">
        <f>IF(ISBLANK(F200),"",COUNTIF(F200:J200,"&gt;=0"))</f>
        <v/>
      </c>
      <c r="L200" s="107" t="str">
        <f>IF(ISBLANK(F200),"",(IF(LEFT(F200,1)="-",1,0)+IF(LEFT(G200,1)="-",1,0)+IF(LEFT(H200,1)="-",1,0)+IF(LEFT(I200,1)="-",1,0)+IF(LEFT(J200,1)="-",1,0)))</f>
        <v/>
      </c>
      <c r="M200" s="108" t="str">
        <f t="shared" si="8"/>
        <v/>
      </c>
      <c r="N200" s="108" t="str">
        <f t="shared" si="8"/>
        <v/>
      </c>
    </row>
    <row r="201" spans="2:14">
      <c r="B201" s="102" t="s">
        <v>122</v>
      </c>
      <c r="C201" s="103" t="str">
        <f>IF(C193&gt;"",C193,"")</f>
        <v>Matias Mattila</v>
      </c>
      <c r="D201" s="103" t="str">
        <f>IF(G192&gt;"",G192,"")</f>
        <v xml:space="preserve">Jan Mäkelä </v>
      </c>
      <c r="E201" s="104"/>
      <c r="F201" s="105"/>
      <c r="G201" s="105"/>
      <c r="H201" s="105"/>
      <c r="I201" s="105"/>
      <c r="J201" s="105"/>
      <c r="K201" s="106" t="str">
        <f>IF(ISBLANK(F201),"",COUNTIF(F201:J201,"&gt;=0"))</f>
        <v/>
      </c>
      <c r="L201" s="107" t="str">
        <f>IF(ISBLANK(F201),"",(IF(LEFT(F201,1)="-",1,0)+IF(LEFT(G201,1)="-",1,0)+IF(LEFT(H201,1)="-",1,0)+IF(LEFT(I201,1)="-",1,0)+IF(LEFT(J201,1)="-",1,0)))</f>
        <v/>
      </c>
      <c r="M201" s="108" t="str">
        <f t="shared" si="8"/>
        <v/>
      </c>
      <c r="N201" s="108" t="str">
        <f t="shared" si="8"/>
        <v/>
      </c>
    </row>
    <row r="202" spans="2:14">
      <c r="B202" s="94"/>
      <c r="C202" s="58"/>
      <c r="D202" s="58"/>
      <c r="E202" s="58"/>
      <c r="F202" s="58"/>
      <c r="G202" s="58"/>
      <c r="H202" s="58"/>
      <c r="I202" s="109" t="s">
        <v>123</v>
      </c>
      <c r="J202" s="109"/>
      <c r="K202" s="110">
        <f>SUM(K197:K201)</f>
        <v>9</v>
      </c>
      <c r="L202" s="110">
        <f>SUM(L197:L201)</f>
        <v>1</v>
      </c>
      <c r="M202" s="110">
        <f>SUM(M197:M201)</f>
        <v>3</v>
      </c>
      <c r="N202" s="110">
        <f>SUM(N197:N201)</f>
        <v>0</v>
      </c>
    </row>
    <row r="203" spans="2:14">
      <c r="B203" s="111" t="s">
        <v>124</v>
      </c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112"/>
    </row>
    <row r="204" spans="2:14">
      <c r="B204" s="113" t="s">
        <v>125</v>
      </c>
      <c r="C204" s="114"/>
      <c r="D204" s="114" t="s">
        <v>126</v>
      </c>
      <c r="E204" s="115"/>
      <c r="F204" s="114"/>
      <c r="G204" s="114" t="s">
        <v>35</v>
      </c>
      <c r="H204" s="115"/>
      <c r="I204" s="114"/>
      <c r="J204" s="116" t="s">
        <v>127</v>
      </c>
      <c r="K204" s="67"/>
      <c r="L204" s="58"/>
      <c r="M204" s="58"/>
      <c r="N204" s="112"/>
    </row>
    <row r="205" spans="2:14" ht="18.75" thickBot="1">
      <c r="B205" s="94"/>
      <c r="C205" s="58"/>
      <c r="D205" s="58"/>
      <c r="E205" s="58"/>
      <c r="F205" s="58"/>
      <c r="G205" s="58"/>
      <c r="H205" s="58"/>
      <c r="I205" s="58"/>
      <c r="J205" s="117" t="str">
        <f>IF(M202=3,C191,IF(N202=3,G191,""))</f>
        <v>Por-83</v>
      </c>
      <c r="K205" s="117"/>
      <c r="L205" s="117"/>
      <c r="M205" s="117"/>
      <c r="N205" s="117"/>
    </row>
    <row r="206" spans="2:14" ht="18.75" thickBot="1">
      <c r="B206" s="118"/>
      <c r="C206" s="119"/>
      <c r="D206" s="119"/>
      <c r="E206" s="119"/>
      <c r="F206" s="119"/>
      <c r="G206" s="119"/>
      <c r="H206" s="119"/>
      <c r="I206" s="119"/>
      <c r="J206" s="120"/>
      <c r="K206" s="120"/>
      <c r="L206" s="120"/>
      <c r="M206" s="120"/>
      <c r="N206" s="121"/>
    </row>
    <row r="207" spans="2:14" ht="15.75" thickTop="1"/>
    <row r="208" spans="2:14" ht="15.75" thickBot="1"/>
    <row r="209" spans="2:14" ht="16.5" thickTop="1">
      <c r="B209" s="50"/>
      <c r="C209" s="51"/>
      <c r="D209" s="52"/>
      <c r="E209" s="52"/>
      <c r="F209" s="53" t="s">
        <v>100</v>
      </c>
      <c r="G209" s="53"/>
      <c r="H209" s="54" t="s">
        <v>134</v>
      </c>
      <c r="I209" s="54"/>
      <c r="J209" s="54"/>
      <c r="K209" s="54"/>
      <c r="L209" s="54"/>
      <c r="M209" s="54"/>
      <c r="N209" s="54"/>
    </row>
    <row r="210" spans="2:14" ht="15.75">
      <c r="B210" s="55"/>
      <c r="C210" s="56" t="s">
        <v>101</v>
      </c>
      <c r="D210" s="57"/>
      <c r="E210" s="58"/>
      <c r="F210" s="59" t="s">
        <v>102</v>
      </c>
      <c r="G210" s="59"/>
      <c r="H210" s="60" t="s">
        <v>135</v>
      </c>
      <c r="I210" s="60"/>
      <c r="J210" s="60"/>
      <c r="K210" s="60"/>
      <c r="L210" s="60"/>
      <c r="M210" s="60"/>
      <c r="N210" s="60"/>
    </row>
    <row r="211" spans="2:14" ht="15.75">
      <c r="B211" s="61"/>
      <c r="C211" s="62"/>
      <c r="D211" s="58"/>
      <c r="E211" s="58"/>
      <c r="F211" s="63" t="s">
        <v>103</v>
      </c>
      <c r="G211" s="63"/>
      <c r="H211" s="64" t="s">
        <v>211</v>
      </c>
      <c r="I211" s="64"/>
      <c r="J211" s="64"/>
      <c r="K211" s="64"/>
      <c r="L211" s="64"/>
      <c r="M211" s="64"/>
      <c r="N211" s="64"/>
    </row>
    <row r="212" spans="2:14" ht="21" thickBot="1">
      <c r="B212" s="65"/>
      <c r="C212" s="66" t="s">
        <v>104</v>
      </c>
      <c r="D212" s="67"/>
      <c r="E212" s="58"/>
      <c r="F212" s="68" t="s">
        <v>105</v>
      </c>
      <c r="G212" s="68"/>
      <c r="H212" s="69"/>
      <c r="I212" s="69"/>
      <c r="J212" s="69"/>
      <c r="K212" s="70" t="s">
        <v>106</v>
      </c>
      <c r="L212" s="71"/>
      <c r="M212" s="71"/>
      <c r="N212" s="71"/>
    </row>
    <row r="213" spans="2:14" ht="15.75" thickTop="1">
      <c r="B213" s="72"/>
      <c r="C213" s="73"/>
      <c r="D213" s="58"/>
      <c r="E213" s="58"/>
      <c r="F213" s="74"/>
      <c r="G213" s="73"/>
      <c r="H213" s="73"/>
      <c r="I213" s="75"/>
      <c r="J213" s="76"/>
      <c r="K213" s="77"/>
      <c r="L213" s="77"/>
      <c r="M213" s="77"/>
      <c r="N213" s="78"/>
    </row>
    <row r="214" spans="2:14" ht="16.5" thickBot="1">
      <c r="B214" s="79" t="s">
        <v>107</v>
      </c>
      <c r="C214" s="80" t="s">
        <v>12</v>
      </c>
      <c r="D214" s="80"/>
      <c r="E214" s="81"/>
      <c r="F214" s="82" t="s">
        <v>108</v>
      </c>
      <c r="G214" s="83" t="s">
        <v>7</v>
      </c>
      <c r="H214" s="83"/>
      <c r="I214" s="83"/>
      <c r="J214" s="83"/>
      <c r="K214" s="83"/>
      <c r="L214" s="83"/>
      <c r="M214" s="83"/>
      <c r="N214" s="83"/>
    </row>
    <row r="215" spans="2:14">
      <c r="B215" s="84" t="s">
        <v>109</v>
      </c>
      <c r="C215" s="85" t="s">
        <v>146</v>
      </c>
      <c r="D215" s="85"/>
      <c r="E215" s="86"/>
      <c r="F215" s="87" t="s">
        <v>110</v>
      </c>
      <c r="G215" s="88" t="s">
        <v>175</v>
      </c>
      <c r="H215" s="88"/>
      <c r="I215" s="88"/>
      <c r="J215" s="88"/>
      <c r="K215" s="88"/>
      <c r="L215" s="88"/>
      <c r="M215" s="88"/>
      <c r="N215" s="88"/>
    </row>
    <row r="216" spans="2:14">
      <c r="B216" s="89" t="s">
        <v>111</v>
      </c>
      <c r="C216" s="90" t="s">
        <v>147</v>
      </c>
      <c r="D216" s="90"/>
      <c r="E216" s="86"/>
      <c r="F216" s="91" t="s">
        <v>112</v>
      </c>
      <c r="G216" s="92" t="s">
        <v>176</v>
      </c>
      <c r="H216" s="92"/>
      <c r="I216" s="92"/>
      <c r="J216" s="92"/>
      <c r="K216" s="92"/>
      <c r="L216" s="92"/>
      <c r="M216" s="92"/>
      <c r="N216" s="92"/>
    </row>
    <row r="217" spans="2:14">
      <c r="B217" s="89" t="s">
        <v>113</v>
      </c>
      <c r="C217" s="90" t="s">
        <v>145</v>
      </c>
      <c r="D217" s="90"/>
      <c r="E217" s="86"/>
      <c r="F217" s="93" t="s">
        <v>114</v>
      </c>
      <c r="G217" s="92" t="s">
        <v>177</v>
      </c>
      <c r="H217" s="92"/>
      <c r="I217" s="92"/>
      <c r="J217" s="92"/>
      <c r="K217" s="92"/>
      <c r="L217" s="92"/>
      <c r="M217" s="92"/>
      <c r="N217" s="92"/>
    </row>
    <row r="218" spans="2:14" ht="15.75">
      <c r="B218" s="94"/>
      <c r="C218" s="58"/>
      <c r="D218" s="58"/>
      <c r="E218" s="58"/>
      <c r="F218" s="74"/>
      <c r="G218" s="95"/>
      <c r="H218" s="95"/>
      <c r="I218" s="95"/>
      <c r="J218" s="58"/>
      <c r="K218" s="58"/>
      <c r="L218" s="58"/>
      <c r="M218" s="96"/>
      <c r="N218" s="97"/>
    </row>
    <row r="219" spans="2:14">
      <c r="B219" s="98" t="s">
        <v>115</v>
      </c>
      <c r="C219" s="58"/>
      <c r="D219" s="58"/>
      <c r="E219" s="58"/>
      <c r="F219" s="99">
        <v>1</v>
      </c>
      <c r="G219" s="99">
        <v>2</v>
      </c>
      <c r="H219" s="99">
        <v>3</v>
      </c>
      <c r="I219" s="99">
        <v>4</v>
      </c>
      <c r="J219" s="99">
        <v>5</v>
      </c>
      <c r="K219" s="100" t="s">
        <v>26</v>
      </c>
      <c r="L219" s="100"/>
      <c r="M219" s="99" t="s">
        <v>116</v>
      </c>
      <c r="N219" s="101" t="s">
        <v>117</v>
      </c>
    </row>
    <row r="220" spans="2:14">
      <c r="B220" s="102" t="s">
        <v>118</v>
      </c>
      <c r="C220" s="103" t="str">
        <f>IF(C215&gt;"",C215,"")</f>
        <v>Joonas Kylliö</v>
      </c>
      <c r="D220" s="103" t="str">
        <f>IF(G215&gt;"",G215,"")</f>
        <v>Joona Räsänen</v>
      </c>
      <c r="E220" s="104"/>
      <c r="F220" s="105">
        <v>3</v>
      </c>
      <c r="G220" s="105">
        <v>6</v>
      </c>
      <c r="H220" s="105">
        <v>8</v>
      </c>
      <c r="I220" s="105"/>
      <c r="J220" s="105"/>
      <c r="K220" s="106">
        <f>IF(ISBLANK(F220),"",COUNTIF(F220:J220,"&gt;=0"))</f>
        <v>3</v>
      </c>
      <c r="L220" s="107">
        <f>IF(ISBLANK(F220),"",(IF(LEFT(F220,1)="-",1,0)+IF(LEFT(G220,1)="-",1,0)+IF(LEFT(H220,1)="-",1,0)+IF(LEFT(I220,1)="-",1,0)+IF(LEFT(J220,1)="-",1,0)))</f>
        <v>0</v>
      </c>
      <c r="M220" s="108">
        <f t="shared" ref="M220:N224" si="9">IF(K220=3,1,"")</f>
        <v>1</v>
      </c>
      <c r="N220" s="108" t="str">
        <f t="shared" si="9"/>
        <v/>
      </c>
    </row>
    <row r="221" spans="2:14">
      <c r="B221" s="102" t="s">
        <v>119</v>
      </c>
      <c r="C221" s="103" t="str">
        <f>IF(C216&gt;"",C216,"")</f>
        <v>Daniel Tran</v>
      </c>
      <c r="D221" s="103" t="str">
        <f>IF(G216&gt;"",G216,"")</f>
        <v>Turo Penttilä</v>
      </c>
      <c r="E221" s="104"/>
      <c r="F221" s="105">
        <v>9</v>
      </c>
      <c r="G221" s="105">
        <v>-7</v>
      </c>
      <c r="H221" s="105">
        <v>6</v>
      </c>
      <c r="I221" s="105">
        <v>-7</v>
      </c>
      <c r="J221" s="105">
        <v>10</v>
      </c>
      <c r="K221" s="106">
        <f>IF(ISBLANK(F221),"",COUNTIF(F221:J221,"&gt;=0"))</f>
        <v>3</v>
      </c>
      <c r="L221" s="107">
        <f>IF(ISBLANK(F221),"",(IF(LEFT(F221,1)="-",1,0)+IF(LEFT(G221,1)="-",1,0)+IF(LEFT(H221,1)="-",1,0)+IF(LEFT(I221,1)="-",1,0)+IF(LEFT(J221,1)="-",1,0)))</f>
        <v>2</v>
      </c>
      <c r="M221" s="108">
        <f t="shared" si="9"/>
        <v>1</v>
      </c>
      <c r="N221" s="108" t="str">
        <f t="shared" si="9"/>
        <v/>
      </c>
    </row>
    <row r="222" spans="2:14">
      <c r="B222" s="102" t="s">
        <v>120</v>
      </c>
      <c r="C222" s="103" t="str">
        <f>IF(C217&gt;"",C217,"")</f>
        <v>Vili Kinnunen</v>
      </c>
      <c r="D222" s="103" t="str">
        <f>IF(G217&gt;"",G217,"")</f>
        <v>Oskar Sibelius</v>
      </c>
      <c r="E222" s="104"/>
      <c r="F222" s="105">
        <v>1</v>
      </c>
      <c r="G222" s="105">
        <v>6</v>
      </c>
      <c r="H222" s="105">
        <v>4</v>
      </c>
      <c r="I222" s="105"/>
      <c r="J222" s="105"/>
      <c r="K222" s="106">
        <f>IF(ISBLANK(F222),"",COUNTIF(F222:J222,"&gt;=0"))</f>
        <v>3</v>
      </c>
      <c r="L222" s="107">
        <f>IF(ISBLANK(F222),"",(IF(LEFT(F222,1)="-",1,0)+IF(LEFT(G222,1)="-",1,0)+IF(LEFT(H222,1)="-",1,0)+IF(LEFT(I222,1)="-",1,0)+IF(LEFT(J222,1)="-",1,0)))</f>
        <v>0</v>
      </c>
      <c r="M222" s="108">
        <f t="shared" si="9"/>
        <v>1</v>
      </c>
      <c r="N222" s="108" t="str">
        <f t="shared" si="9"/>
        <v/>
      </c>
    </row>
    <row r="223" spans="2:14">
      <c r="B223" s="102" t="s">
        <v>121</v>
      </c>
      <c r="C223" s="103" t="str">
        <f>IF(C215&gt;"",C215,"")</f>
        <v>Joonas Kylliö</v>
      </c>
      <c r="D223" s="103" t="str">
        <f>IF(G216&gt;"",G216,"")</f>
        <v>Turo Penttilä</v>
      </c>
      <c r="E223" s="104"/>
      <c r="F223" s="105"/>
      <c r="G223" s="105"/>
      <c r="H223" s="105"/>
      <c r="I223" s="105"/>
      <c r="J223" s="105"/>
      <c r="K223" s="106" t="str">
        <f>IF(ISBLANK(F223),"",COUNTIF(F223:J223,"&gt;=0"))</f>
        <v/>
      </c>
      <c r="L223" s="107" t="str">
        <f>IF(ISBLANK(F223),"",(IF(LEFT(F223,1)="-",1,0)+IF(LEFT(G223,1)="-",1,0)+IF(LEFT(H223,1)="-",1,0)+IF(LEFT(I223,1)="-",1,0)+IF(LEFT(J223,1)="-",1,0)))</f>
        <v/>
      </c>
      <c r="M223" s="108" t="str">
        <f t="shared" si="9"/>
        <v/>
      </c>
      <c r="N223" s="108" t="str">
        <f t="shared" si="9"/>
        <v/>
      </c>
    </row>
    <row r="224" spans="2:14">
      <c r="B224" s="102" t="s">
        <v>122</v>
      </c>
      <c r="C224" s="103" t="str">
        <f>IF(C216&gt;"",C216,"")</f>
        <v>Daniel Tran</v>
      </c>
      <c r="D224" s="103" t="str">
        <f>IF(G215&gt;"",G215,"")</f>
        <v>Joona Räsänen</v>
      </c>
      <c r="E224" s="104"/>
      <c r="F224" s="105"/>
      <c r="G224" s="105"/>
      <c r="H224" s="105"/>
      <c r="I224" s="105"/>
      <c r="J224" s="105"/>
      <c r="K224" s="106" t="str">
        <f>IF(ISBLANK(F224),"",COUNTIF(F224:J224,"&gt;=0"))</f>
        <v/>
      </c>
      <c r="L224" s="107" t="str">
        <f>IF(ISBLANK(F224),"",(IF(LEFT(F224,1)="-",1,0)+IF(LEFT(G224,1)="-",1,0)+IF(LEFT(H224,1)="-",1,0)+IF(LEFT(I224,1)="-",1,0)+IF(LEFT(J224,1)="-",1,0)))</f>
        <v/>
      </c>
      <c r="M224" s="108" t="str">
        <f t="shared" si="9"/>
        <v/>
      </c>
      <c r="N224" s="108" t="str">
        <f t="shared" si="9"/>
        <v/>
      </c>
    </row>
    <row r="225" spans="2:14">
      <c r="B225" s="94"/>
      <c r="C225" s="58"/>
      <c r="D225" s="58"/>
      <c r="E225" s="58"/>
      <c r="F225" s="58"/>
      <c r="G225" s="58"/>
      <c r="H225" s="58"/>
      <c r="I225" s="109" t="s">
        <v>123</v>
      </c>
      <c r="J225" s="109"/>
      <c r="K225" s="110">
        <f>SUM(K220:K224)</f>
        <v>9</v>
      </c>
      <c r="L225" s="110">
        <f>SUM(L220:L224)</f>
        <v>2</v>
      </c>
      <c r="M225" s="110">
        <f>SUM(M220:M224)</f>
        <v>3</v>
      </c>
      <c r="N225" s="110">
        <f>SUM(N220:N224)</f>
        <v>0</v>
      </c>
    </row>
    <row r="226" spans="2:14">
      <c r="B226" s="111" t="s">
        <v>124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112"/>
    </row>
    <row r="227" spans="2:14">
      <c r="B227" s="113" t="s">
        <v>125</v>
      </c>
      <c r="C227" s="114"/>
      <c r="D227" s="114" t="s">
        <v>126</v>
      </c>
      <c r="E227" s="115"/>
      <c r="F227" s="114"/>
      <c r="G227" s="114" t="s">
        <v>35</v>
      </c>
      <c r="H227" s="115"/>
      <c r="I227" s="114"/>
      <c r="J227" s="116" t="s">
        <v>127</v>
      </c>
      <c r="K227" s="67"/>
      <c r="L227" s="58"/>
      <c r="M227" s="58"/>
      <c r="N227" s="112"/>
    </row>
    <row r="228" spans="2:14" ht="18.75" thickBot="1">
      <c r="B228" s="94"/>
      <c r="C228" s="58"/>
      <c r="D228" s="58"/>
      <c r="E228" s="58"/>
      <c r="F228" s="58"/>
      <c r="G228" s="58"/>
      <c r="H228" s="58"/>
      <c r="I228" s="58"/>
      <c r="J228" s="117" t="str">
        <f>IF(M225=3,C214,IF(N225=3,G214,""))</f>
        <v>TIP-70</v>
      </c>
      <c r="K228" s="117"/>
      <c r="L228" s="117"/>
      <c r="M228" s="117"/>
      <c r="N228" s="117"/>
    </row>
    <row r="229" spans="2:14" ht="18.75" thickBot="1">
      <c r="B229" s="118"/>
      <c r="C229" s="119"/>
      <c r="D229" s="119"/>
      <c r="E229" s="119"/>
      <c r="F229" s="119"/>
      <c r="G229" s="119"/>
      <c r="H229" s="119"/>
      <c r="I229" s="119"/>
      <c r="J229" s="120"/>
      <c r="K229" s="120"/>
      <c r="L229" s="120"/>
      <c r="M229" s="120"/>
      <c r="N229" s="121"/>
    </row>
    <row r="230" spans="2:14" ht="15.75" thickTop="1"/>
    <row r="231" spans="2:14" ht="15.75" thickBot="1"/>
    <row r="232" spans="2:14" ht="16.5" thickTop="1">
      <c r="B232" s="50"/>
      <c r="C232" s="51"/>
      <c r="D232" s="52"/>
      <c r="E232" s="52"/>
      <c r="F232" s="53" t="s">
        <v>100</v>
      </c>
      <c r="G232" s="53"/>
      <c r="H232" s="54" t="s">
        <v>134</v>
      </c>
      <c r="I232" s="54"/>
      <c r="J232" s="54"/>
      <c r="K232" s="54"/>
      <c r="L232" s="54"/>
      <c r="M232" s="54"/>
      <c r="N232" s="54"/>
    </row>
    <row r="233" spans="2:14" ht="15.75">
      <c r="B233" s="55"/>
      <c r="C233" s="56" t="s">
        <v>101</v>
      </c>
      <c r="D233" s="57"/>
      <c r="E233" s="58"/>
      <c r="F233" s="59" t="s">
        <v>102</v>
      </c>
      <c r="G233" s="59"/>
      <c r="H233" s="60" t="s">
        <v>135</v>
      </c>
      <c r="I233" s="60"/>
      <c r="J233" s="60"/>
      <c r="K233" s="60"/>
      <c r="L233" s="60"/>
      <c r="M233" s="60"/>
      <c r="N233" s="60"/>
    </row>
    <row r="234" spans="2:14" ht="15.75">
      <c r="B234" s="61"/>
      <c r="C234" s="62"/>
      <c r="D234" s="58"/>
      <c r="E234" s="58"/>
      <c r="F234" s="63" t="s">
        <v>103</v>
      </c>
      <c r="G234" s="63"/>
      <c r="H234" s="64" t="s">
        <v>211</v>
      </c>
      <c r="I234" s="64"/>
      <c r="J234" s="64"/>
      <c r="K234" s="64"/>
      <c r="L234" s="64"/>
      <c r="M234" s="64"/>
      <c r="N234" s="64"/>
    </row>
    <row r="235" spans="2:14" ht="21" thickBot="1">
      <c r="B235" s="65"/>
      <c r="C235" s="66" t="s">
        <v>104</v>
      </c>
      <c r="D235" s="67"/>
      <c r="E235" s="58"/>
      <c r="F235" s="68" t="s">
        <v>105</v>
      </c>
      <c r="G235" s="68"/>
      <c r="H235" s="69">
        <v>43582</v>
      </c>
      <c r="I235" s="69"/>
      <c r="J235" s="69"/>
      <c r="K235" s="70" t="s">
        <v>106</v>
      </c>
      <c r="L235" s="71"/>
      <c r="M235" s="71"/>
      <c r="N235" s="71"/>
    </row>
    <row r="236" spans="2:14" ht="15.75" thickTop="1">
      <c r="B236" s="72"/>
      <c r="C236" s="73"/>
      <c r="D236" s="58"/>
      <c r="E236" s="58"/>
      <c r="F236" s="74"/>
      <c r="G236" s="73"/>
      <c r="H236" s="73"/>
      <c r="I236" s="75"/>
      <c r="J236" s="76"/>
      <c r="K236" s="77"/>
      <c r="L236" s="77"/>
      <c r="M236" s="77"/>
      <c r="N236" s="78"/>
    </row>
    <row r="237" spans="2:14" ht="16.5" thickBot="1">
      <c r="B237" s="79" t="s">
        <v>107</v>
      </c>
      <c r="C237" s="80" t="s">
        <v>6</v>
      </c>
      <c r="D237" s="80"/>
      <c r="E237" s="81"/>
      <c r="F237" s="82" t="s">
        <v>108</v>
      </c>
      <c r="G237" s="83" t="s">
        <v>11</v>
      </c>
      <c r="H237" s="83"/>
      <c r="I237" s="83"/>
      <c r="J237" s="83"/>
      <c r="K237" s="83"/>
      <c r="L237" s="83"/>
      <c r="M237" s="83"/>
      <c r="N237" s="83"/>
    </row>
    <row r="238" spans="2:14">
      <c r="B238" s="84" t="s">
        <v>109</v>
      </c>
      <c r="C238" s="85" t="s">
        <v>215</v>
      </c>
      <c r="D238" s="85"/>
      <c r="E238" s="86"/>
      <c r="F238" s="87" t="s">
        <v>110</v>
      </c>
      <c r="G238" s="88" t="s">
        <v>190</v>
      </c>
      <c r="H238" s="88"/>
      <c r="I238" s="88"/>
      <c r="J238" s="88"/>
      <c r="K238" s="88"/>
      <c r="L238" s="88"/>
      <c r="M238" s="88"/>
      <c r="N238" s="88"/>
    </row>
    <row r="239" spans="2:14">
      <c r="B239" s="89" t="s">
        <v>111</v>
      </c>
      <c r="C239" s="90" t="s">
        <v>216</v>
      </c>
      <c r="D239" s="90"/>
      <c r="E239" s="86"/>
      <c r="F239" s="91" t="s">
        <v>112</v>
      </c>
      <c r="G239" s="92" t="s">
        <v>189</v>
      </c>
      <c r="H239" s="92"/>
      <c r="I239" s="92"/>
      <c r="J239" s="92"/>
      <c r="K239" s="92"/>
      <c r="L239" s="92"/>
      <c r="M239" s="92"/>
      <c r="N239" s="92"/>
    </row>
    <row r="240" spans="2:14">
      <c r="B240" s="89" t="s">
        <v>113</v>
      </c>
      <c r="C240" s="90" t="s">
        <v>217</v>
      </c>
      <c r="D240" s="90"/>
      <c r="E240" s="86"/>
      <c r="F240" s="93" t="s">
        <v>114</v>
      </c>
      <c r="G240" s="92" t="s">
        <v>191</v>
      </c>
      <c r="H240" s="92"/>
      <c r="I240" s="92"/>
      <c r="J240" s="92"/>
      <c r="K240" s="92"/>
      <c r="L240" s="92"/>
      <c r="M240" s="92"/>
      <c r="N240" s="92"/>
    </row>
    <row r="241" spans="2:14" ht="15.75">
      <c r="B241" s="94"/>
      <c r="C241" s="58"/>
      <c r="D241" s="58"/>
      <c r="E241" s="58"/>
      <c r="F241" s="74"/>
      <c r="G241" s="95"/>
      <c r="H241" s="95"/>
      <c r="I241" s="95"/>
      <c r="J241" s="58"/>
      <c r="K241" s="58"/>
      <c r="L241" s="58"/>
      <c r="M241" s="96"/>
      <c r="N241" s="97"/>
    </row>
    <row r="242" spans="2:14">
      <c r="B242" s="98" t="s">
        <v>115</v>
      </c>
      <c r="C242" s="58"/>
      <c r="D242" s="58"/>
      <c r="E242" s="58"/>
      <c r="F242" s="99">
        <v>1</v>
      </c>
      <c r="G242" s="99">
        <v>2</v>
      </c>
      <c r="H242" s="99">
        <v>3</v>
      </c>
      <c r="I242" s="99">
        <v>4</v>
      </c>
      <c r="J242" s="99">
        <v>5</v>
      </c>
      <c r="K242" s="100" t="s">
        <v>26</v>
      </c>
      <c r="L242" s="100"/>
      <c r="M242" s="99" t="s">
        <v>116</v>
      </c>
      <c r="N242" s="101" t="s">
        <v>117</v>
      </c>
    </row>
    <row r="243" spans="2:14">
      <c r="B243" s="102" t="s">
        <v>118</v>
      </c>
      <c r="C243" s="103" t="str">
        <f>IF(C238&gt;"",C238,"")</f>
        <v>Alex Naumi</v>
      </c>
      <c r="D243" s="103" t="str">
        <f>IF(G238&gt;"",G238,"")</f>
        <v>Leo Kettula</v>
      </c>
      <c r="E243" s="104"/>
      <c r="F243" s="105">
        <v>3</v>
      </c>
      <c r="G243" s="105">
        <v>4</v>
      </c>
      <c r="H243" s="105">
        <v>3</v>
      </c>
      <c r="I243" s="105"/>
      <c r="J243" s="105"/>
      <c r="K243" s="106">
        <f>IF(ISBLANK(F243),"",COUNTIF(F243:J243,"&gt;=0"))</f>
        <v>3</v>
      </c>
      <c r="L243" s="107">
        <f>IF(ISBLANK(F243),"",(IF(LEFT(F243,1)="-",1,0)+IF(LEFT(G243,1)="-",1,0)+IF(LEFT(H243,1)="-",1,0)+IF(LEFT(I243,1)="-",1,0)+IF(LEFT(J243,1)="-",1,0)))</f>
        <v>0</v>
      </c>
      <c r="M243" s="108">
        <f t="shared" ref="M243:N247" si="10">IF(K243=3,1,"")</f>
        <v>1</v>
      </c>
      <c r="N243" s="108" t="str">
        <f t="shared" si="10"/>
        <v/>
      </c>
    </row>
    <row r="244" spans="2:14">
      <c r="B244" s="102" t="s">
        <v>119</v>
      </c>
      <c r="C244" s="103" t="str">
        <f>IF(C239&gt;"",C239,"")</f>
        <v>Sam Khosravi</v>
      </c>
      <c r="D244" s="103" t="str">
        <f>IF(G239&gt;"",G239,"")</f>
        <v>Lauri Hakaste</v>
      </c>
      <c r="E244" s="104"/>
      <c r="F244" s="105">
        <v>10</v>
      </c>
      <c r="G244" s="105">
        <v>7</v>
      </c>
      <c r="H244" s="105">
        <v>3</v>
      </c>
      <c r="I244" s="105"/>
      <c r="J244" s="105"/>
      <c r="K244" s="106">
        <f>IF(ISBLANK(F244),"",COUNTIF(F244:J244,"&gt;=0"))</f>
        <v>3</v>
      </c>
      <c r="L244" s="107">
        <f>IF(ISBLANK(F244),"",(IF(LEFT(F244,1)="-",1,0)+IF(LEFT(G244,1)="-",1,0)+IF(LEFT(H244,1)="-",1,0)+IF(LEFT(I244,1)="-",1,0)+IF(LEFT(J244,1)="-",1,0)))</f>
        <v>0</v>
      </c>
      <c r="M244" s="108">
        <f t="shared" si="10"/>
        <v>1</v>
      </c>
      <c r="N244" s="108" t="str">
        <f t="shared" si="10"/>
        <v/>
      </c>
    </row>
    <row r="245" spans="2:14">
      <c r="B245" s="102" t="s">
        <v>120</v>
      </c>
      <c r="C245" s="103" t="str">
        <f>IF(C240&gt;"",C240,"")</f>
        <v>Esa Kanasuo</v>
      </c>
      <c r="D245" s="103" t="str">
        <f>IF(G240&gt;"",G240,"")</f>
        <v>Samuel Westerlund</v>
      </c>
      <c r="E245" s="104"/>
      <c r="F245" s="105">
        <v>-10</v>
      </c>
      <c r="G245" s="105">
        <v>4</v>
      </c>
      <c r="H245" s="105">
        <v>2</v>
      </c>
      <c r="I245" s="105">
        <v>3</v>
      </c>
      <c r="J245" s="105"/>
      <c r="K245" s="106">
        <f>IF(ISBLANK(F245),"",COUNTIF(F245:J245,"&gt;=0"))</f>
        <v>3</v>
      </c>
      <c r="L245" s="107">
        <f>IF(ISBLANK(F245),"",(IF(LEFT(F245,1)="-",1,0)+IF(LEFT(G245,1)="-",1,0)+IF(LEFT(H245,1)="-",1,0)+IF(LEFT(I245,1)="-",1,0)+IF(LEFT(J245,1)="-",1,0)))</f>
        <v>1</v>
      </c>
      <c r="M245" s="108">
        <f t="shared" si="10"/>
        <v>1</v>
      </c>
      <c r="N245" s="108" t="str">
        <f t="shared" si="10"/>
        <v/>
      </c>
    </row>
    <row r="246" spans="2:14">
      <c r="B246" s="102" t="s">
        <v>121</v>
      </c>
      <c r="C246" s="103" t="str">
        <f>IF(C238&gt;"",C238,"")</f>
        <v>Alex Naumi</v>
      </c>
      <c r="D246" s="103" t="str">
        <f>IF(G239&gt;"",G239,"")</f>
        <v>Lauri Hakaste</v>
      </c>
      <c r="E246" s="104"/>
      <c r="F246" s="105"/>
      <c r="G246" s="105"/>
      <c r="H246" s="105"/>
      <c r="I246" s="105"/>
      <c r="J246" s="105"/>
      <c r="K246" s="106" t="str">
        <f>IF(ISBLANK(F246),"",COUNTIF(F246:J246,"&gt;=0"))</f>
        <v/>
      </c>
      <c r="L246" s="107" t="str">
        <f>IF(ISBLANK(F246),"",(IF(LEFT(F246,1)="-",1,0)+IF(LEFT(G246,1)="-",1,0)+IF(LEFT(H246,1)="-",1,0)+IF(LEFT(I246,1)="-",1,0)+IF(LEFT(J246,1)="-",1,0)))</f>
        <v/>
      </c>
      <c r="M246" s="108" t="str">
        <f t="shared" si="10"/>
        <v/>
      </c>
      <c r="N246" s="108" t="str">
        <f t="shared" si="10"/>
        <v/>
      </c>
    </row>
    <row r="247" spans="2:14">
      <c r="B247" s="102" t="s">
        <v>122</v>
      </c>
      <c r="C247" s="103" t="str">
        <f>IF(C239&gt;"",C239,"")</f>
        <v>Sam Khosravi</v>
      </c>
      <c r="D247" s="103" t="str">
        <f>IF(G238&gt;"",G238,"")</f>
        <v>Leo Kettula</v>
      </c>
      <c r="E247" s="104"/>
      <c r="F247" s="105"/>
      <c r="G247" s="105"/>
      <c r="H247" s="105"/>
      <c r="I247" s="105"/>
      <c r="J247" s="105"/>
      <c r="K247" s="106" t="str">
        <f>IF(ISBLANK(F247),"",COUNTIF(F247:J247,"&gt;=0"))</f>
        <v/>
      </c>
      <c r="L247" s="107" t="str">
        <f>IF(ISBLANK(F247),"",(IF(LEFT(F247,1)="-",1,0)+IF(LEFT(G247,1)="-",1,0)+IF(LEFT(H247,1)="-",1,0)+IF(LEFT(I247,1)="-",1,0)+IF(LEFT(J247,1)="-",1,0)))</f>
        <v/>
      </c>
      <c r="M247" s="108" t="str">
        <f t="shared" si="10"/>
        <v/>
      </c>
      <c r="N247" s="108" t="str">
        <f t="shared" si="10"/>
        <v/>
      </c>
    </row>
    <row r="248" spans="2:14">
      <c r="B248" s="94"/>
      <c r="C248" s="58"/>
      <c r="D248" s="58"/>
      <c r="E248" s="58"/>
      <c r="F248" s="58"/>
      <c r="G248" s="58"/>
      <c r="H248" s="58"/>
      <c r="I248" s="109" t="s">
        <v>123</v>
      </c>
      <c r="J248" s="109"/>
      <c r="K248" s="110">
        <f>SUM(K243:K247)</f>
        <v>9</v>
      </c>
      <c r="L248" s="110">
        <f>SUM(L243:L247)</f>
        <v>1</v>
      </c>
      <c r="M248" s="110">
        <f>SUM(M243:M247)</f>
        <v>3</v>
      </c>
      <c r="N248" s="110">
        <f>SUM(N243:N247)</f>
        <v>0</v>
      </c>
    </row>
    <row r="249" spans="2:14">
      <c r="B249" s="111" t="s">
        <v>124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112"/>
    </row>
    <row r="250" spans="2:14">
      <c r="B250" s="113" t="s">
        <v>125</v>
      </c>
      <c r="C250" s="114"/>
      <c r="D250" s="114" t="s">
        <v>126</v>
      </c>
      <c r="E250" s="115"/>
      <c r="F250" s="114"/>
      <c r="G250" s="114" t="s">
        <v>35</v>
      </c>
      <c r="H250" s="115"/>
      <c r="I250" s="114"/>
      <c r="J250" s="116" t="s">
        <v>127</v>
      </c>
      <c r="K250" s="67"/>
      <c r="L250" s="58"/>
      <c r="M250" s="58"/>
      <c r="N250" s="112"/>
    </row>
    <row r="251" spans="2:14" ht="18.75" thickBot="1">
      <c r="B251" s="94"/>
      <c r="C251" s="58"/>
      <c r="D251" s="58"/>
      <c r="E251" s="58"/>
      <c r="F251" s="58"/>
      <c r="G251" s="58"/>
      <c r="H251" s="58"/>
      <c r="I251" s="58"/>
      <c r="J251" s="117" t="str">
        <f>IF(M248=3,C237,IF(N248=3,G237,""))</f>
        <v>KoKa</v>
      </c>
      <c r="K251" s="117"/>
      <c r="L251" s="117"/>
      <c r="M251" s="117"/>
      <c r="N251" s="117"/>
    </row>
    <row r="252" spans="2:14" ht="18.75" thickBot="1">
      <c r="B252" s="118"/>
      <c r="C252" s="119"/>
      <c r="D252" s="119"/>
      <c r="E252" s="119"/>
      <c r="F252" s="119"/>
      <c r="G252" s="119"/>
      <c r="H252" s="119"/>
      <c r="I252" s="119"/>
      <c r="J252" s="120"/>
      <c r="K252" s="120"/>
      <c r="L252" s="120"/>
      <c r="M252" s="120"/>
      <c r="N252" s="121"/>
    </row>
    <row r="253" spans="2:14" ht="15.75" thickTop="1"/>
    <row r="254" spans="2:14" ht="15.75" thickBot="1"/>
    <row r="255" spans="2:14" ht="16.5" thickTop="1">
      <c r="B255" s="50"/>
      <c r="C255" s="51"/>
      <c r="D255" s="52"/>
      <c r="E255" s="52"/>
      <c r="F255" s="53" t="s">
        <v>100</v>
      </c>
      <c r="G255" s="53"/>
      <c r="H255" s="54" t="s">
        <v>134</v>
      </c>
      <c r="I255" s="54"/>
      <c r="J255" s="54"/>
      <c r="K255" s="54"/>
      <c r="L255" s="54"/>
      <c r="M255" s="54"/>
      <c r="N255" s="54"/>
    </row>
    <row r="256" spans="2:14" ht="15.75">
      <c r="B256" s="55"/>
      <c r="C256" s="56" t="s">
        <v>101</v>
      </c>
      <c r="D256" s="57"/>
      <c r="E256" s="58"/>
      <c r="F256" s="59" t="s">
        <v>102</v>
      </c>
      <c r="G256" s="59"/>
      <c r="H256" s="60" t="s">
        <v>135</v>
      </c>
      <c r="I256" s="60"/>
      <c r="J256" s="60"/>
      <c r="K256" s="60"/>
      <c r="L256" s="60"/>
      <c r="M256" s="60"/>
      <c r="N256" s="60"/>
    </row>
    <row r="257" spans="2:14" ht="15.75">
      <c r="B257" s="61"/>
      <c r="C257" s="62"/>
      <c r="D257" s="58"/>
      <c r="E257" s="58"/>
      <c r="F257" s="63" t="s">
        <v>103</v>
      </c>
      <c r="G257" s="63"/>
      <c r="H257" s="64" t="s">
        <v>211</v>
      </c>
      <c r="I257" s="64"/>
      <c r="J257" s="64"/>
      <c r="K257" s="64"/>
      <c r="L257" s="64"/>
      <c r="M257" s="64"/>
      <c r="N257" s="64"/>
    </row>
    <row r="258" spans="2:14" ht="21" thickBot="1">
      <c r="B258" s="65"/>
      <c r="C258" s="66" t="s">
        <v>104</v>
      </c>
      <c r="D258" s="67"/>
      <c r="E258" s="58"/>
      <c r="F258" s="68" t="s">
        <v>105</v>
      </c>
      <c r="G258" s="68"/>
      <c r="H258" s="69">
        <v>43582</v>
      </c>
      <c r="I258" s="69"/>
      <c r="J258" s="69"/>
      <c r="K258" s="70" t="s">
        <v>106</v>
      </c>
      <c r="L258" s="71"/>
      <c r="M258" s="71"/>
      <c r="N258" s="71"/>
    </row>
    <row r="259" spans="2:14" ht="15.75" thickTop="1">
      <c r="B259" s="72"/>
      <c r="C259" s="73"/>
      <c r="D259" s="58"/>
      <c r="E259" s="58"/>
      <c r="F259" s="74"/>
      <c r="G259" s="73"/>
      <c r="H259" s="73"/>
      <c r="I259" s="75"/>
      <c r="J259" s="76"/>
      <c r="K259" s="77"/>
      <c r="L259" s="77"/>
      <c r="M259" s="77"/>
      <c r="N259" s="78"/>
    </row>
    <row r="260" spans="2:14" ht="16.5" thickBot="1">
      <c r="B260" s="79" t="s">
        <v>107</v>
      </c>
      <c r="C260" s="80" t="s">
        <v>62</v>
      </c>
      <c r="D260" s="80"/>
      <c r="E260" s="81"/>
      <c r="F260" s="82" t="s">
        <v>108</v>
      </c>
      <c r="G260" s="83" t="s">
        <v>8</v>
      </c>
      <c r="H260" s="83"/>
      <c r="I260" s="83"/>
      <c r="J260" s="83"/>
      <c r="K260" s="83"/>
      <c r="L260" s="83"/>
      <c r="M260" s="83"/>
      <c r="N260" s="83"/>
    </row>
    <row r="261" spans="2:14">
      <c r="B261" s="84" t="s">
        <v>109</v>
      </c>
      <c r="C261" s="85" t="s">
        <v>180</v>
      </c>
      <c r="D261" s="85"/>
      <c r="E261" s="86"/>
      <c r="F261" s="87" t="s">
        <v>110</v>
      </c>
      <c r="G261" s="88" t="s">
        <v>218</v>
      </c>
      <c r="H261" s="88"/>
      <c r="I261" s="88"/>
      <c r="J261" s="88"/>
      <c r="K261" s="88"/>
      <c r="L261" s="88"/>
      <c r="M261" s="88"/>
      <c r="N261" s="88"/>
    </row>
    <row r="262" spans="2:14">
      <c r="B262" s="89" t="s">
        <v>111</v>
      </c>
      <c r="C262" s="90" t="s">
        <v>182</v>
      </c>
      <c r="D262" s="90"/>
      <c r="E262" s="86"/>
      <c r="F262" s="91" t="s">
        <v>112</v>
      </c>
      <c r="G262" s="92" t="s">
        <v>219</v>
      </c>
      <c r="H262" s="92"/>
      <c r="I262" s="92"/>
      <c r="J262" s="92"/>
      <c r="K262" s="92"/>
      <c r="L262" s="92"/>
      <c r="M262" s="92"/>
      <c r="N262" s="92"/>
    </row>
    <row r="263" spans="2:14">
      <c r="B263" s="89" t="s">
        <v>113</v>
      </c>
      <c r="C263" s="90" t="s">
        <v>181</v>
      </c>
      <c r="D263" s="90"/>
      <c r="E263" s="86"/>
      <c r="F263" s="93" t="s">
        <v>114</v>
      </c>
      <c r="G263" s="92" t="s">
        <v>220</v>
      </c>
      <c r="H263" s="92"/>
      <c r="I263" s="92"/>
      <c r="J263" s="92"/>
      <c r="K263" s="92"/>
      <c r="L263" s="92"/>
      <c r="M263" s="92"/>
      <c r="N263" s="92"/>
    </row>
    <row r="264" spans="2:14" ht="15.75">
      <c r="B264" s="94"/>
      <c r="C264" s="58"/>
      <c r="D264" s="58"/>
      <c r="E264" s="58"/>
      <c r="F264" s="74"/>
      <c r="G264" s="95"/>
      <c r="H264" s="95"/>
      <c r="I264" s="95"/>
      <c r="J264" s="58"/>
      <c r="K264" s="58"/>
      <c r="L264" s="58"/>
      <c r="M264" s="96"/>
      <c r="N264" s="97"/>
    </row>
    <row r="265" spans="2:14">
      <c r="B265" s="98" t="s">
        <v>115</v>
      </c>
      <c r="C265" s="58"/>
      <c r="D265" s="58"/>
      <c r="E265" s="58"/>
      <c r="F265" s="99">
        <v>1</v>
      </c>
      <c r="G265" s="99">
        <v>2</v>
      </c>
      <c r="H265" s="99">
        <v>3</v>
      </c>
      <c r="I265" s="99">
        <v>4</v>
      </c>
      <c r="J265" s="99">
        <v>5</v>
      </c>
      <c r="K265" s="100" t="s">
        <v>26</v>
      </c>
      <c r="L265" s="100"/>
      <c r="M265" s="99" t="s">
        <v>116</v>
      </c>
      <c r="N265" s="101" t="s">
        <v>117</v>
      </c>
    </row>
    <row r="266" spans="2:14">
      <c r="B266" s="102" t="s">
        <v>118</v>
      </c>
      <c r="C266" s="103" t="str">
        <f>IF(C261&gt;"",C261,"")</f>
        <v>Risto Jokiranta</v>
      </c>
      <c r="D266" s="103" t="str">
        <f>IF(G261&gt;"",G261,"")</f>
        <v>Aleksi Räsänen</v>
      </c>
      <c r="E266" s="104"/>
      <c r="F266" s="105">
        <v>-2</v>
      </c>
      <c r="G266" s="105">
        <v>-7</v>
      </c>
      <c r="H266" s="105">
        <v>9</v>
      </c>
      <c r="I266" s="105">
        <v>-10</v>
      </c>
      <c r="J266" s="105"/>
      <c r="K266" s="106">
        <f>IF(ISBLANK(F266),"",COUNTIF(F266:J266,"&gt;=0"))</f>
        <v>1</v>
      </c>
      <c r="L266" s="107">
        <f>IF(ISBLANK(F266),"",(IF(LEFT(F266,1)="-",1,0)+IF(LEFT(G266,1)="-",1,0)+IF(LEFT(H266,1)="-",1,0)+IF(LEFT(I266,1)="-",1,0)+IF(LEFT(J266,1)="-",1,0)))</f>
        <v>3</v>
      </c>
      <c r="M266" s="108" t="str">
        <f t="shared" ref="M266:N270" si="11">IF(K266=3,1,"")</f>
        <v/>
      </c>
      <c r="N266" s="108">
        <f t="shared" si="11"/>
        <v>1</v>
      </c>
    </row>
    <row r="267" spans="2:14">
      <c r="B267" s="102" t="s">
        <v>119</v>
      </c>
      <c r="C267" s="103" t="str">
        <f>IF(C262&gt;"",C262,"")</f>
        <v>Elia Viljamaa</v>
      </c>
      <c r="D267" s="103" t="str">
        <f>IF(G262&gt;"",G262,"")</f>
        <v>Arttu Pihkala</v>
      </c>
      <c r="E267" s="104"/>
      <c r="F267" s="105">
        <v>-2</v>
      </c>
      <c r="G267" s="105">
        <v>-1</v>
      </c>
      <c r="H267" s="105">
        <v>-1</v>
      </c>
      <c r="I267" s="105"/>
      <c r="J267" s="105"/>
      <c r="K267" s="106">
        <f>IF(ISBLANK(F267),"",COUNTIF(F267:J267,"&gt;=0"))</f>
        <v>0</v>
      </c>
      <c r="L267" s="107">
        <f>IF(ISBLANK(F267),"",(IF(LEFT(F267,1)="-",1,0)+IF(LEFT(G267,1)="-",1,0)+IF(LEFT(H267,1)="-",1,0)+IF(LEFT(I267,1)="-",1,0)+IF(LEFT(J267,1)="-",1,0)))</f>
        <v>3</v>
      </c>
      <c r="M267" s="108" t="str">
        <f t="shared" si="11"/>
        <v/>
      </c>
      <c r="N267" s="108">
        <f t="shared" si="11"/>
        <v>1</v>
      </c>
    </row>
    <row r="268" spans="2:14">
      <c r="B268" s="102" t="s">
        <v>120</v>
      </c>
      <c r="C268" s="103" t="str">
        <f>IF(C263&gt;"",C263,"")</f>
        <v>Jami Kokkola</v>
      </c>
      <c r="D268" s="103" t="str">
        <f>IF(G263&gt;"",G263,"")</f>
        <v>Sam Li</v>
      </c>
      <c r="E268" s="104"/>
      <c r="F268" s="105">
        <v>-7</v>
      </c>
      <c r="G268" s="105">
        <v>-7</v>
      </c>
      <c r="H268" s="105">
        <v>-8</v>
      </c>
      <c r="I268" s="105"/>
      <c r="J268" s="105"/>
      <c r="K268" s="106">
        <f>IF(ISBLANK(F268),"",COUNTIF(F268:J268,"&gt;=0"))</f>
        <v>0</v>
      </c>
      <c r="L268" s="107">
        <f>IF(ISBLANK(F268),"",(IF(LEFT(F268,1)="-",1,0)+IF(LEFT(G268,1)="-",1,0)+IF(LEFT(H268,1)="-",1,0)+IF(LEFT(I268,1)="-",1,0)+IF(LEFT(J268,1)="-",1,0)))</f>
        <v>3</v>
      </c>
      <c r="M268" s="108" t="str">
        <f t="shared" si="11"/>
        <v/>
      </c>
      <c r="N268" s="108">
        <f t="shared" si="11"/>
        <v>1</v>
      </c>
    </row>
    <row r="269" spans="2:14">
      <c r="B269" s="102" t="s">
        <v>121</v>
      </c>
      <c r="C269" s="103" t="str">
        <f>IF(C261&gt;"",C261,"")</f>
        <v>Risto Jokiranta</v>
      </c>
      <c r="D269" s="103" t="str">
        <f>IF(G262&gt;"",G262,"")</f>
        <v>Arttu Pihkala</v>
      </c>
      <c r="E269" s="104"/>
      <c r="F269" s="105"/>
      <c r="G269" s="105"/>
      <c r="H269" s="105"/>
      <c r="I269" s="105"/>
      <c r="J269" s="105"/>
      <c r="K269" s="106" t="str">
        <f>IF(ISBLANK(F269),"",COUNTIF(F269:J269,"&gt;=0"))</f>
        <v/>
      </c>
      <c r="L269" s="107" t="str">
        <f>IF(ISBLANK(F269),"",(IF(LEFT(F269,1)="-",1,0)+IF(LEFT(G269,1)="-",1,0)+IF(LEFT(H269,1)="-",1,0)+IF(LEFT(I269,1)="-",1,0)+IF(LEFT(J269,1)="-",1,0)))</f>
        <v/>
      </c>
      <c r="M269" s="108" t="str">
        <f t="shared" si="11"/>
        <v/>
      </c>
      <c r="N269" s="108" t="str">
        <f t="shared" si="11"/>
        <v/>
      </c>
    </row>
    <row r="270" spans="2:14">
      <c r="B270" s="102" t="s">
        <v>122</v>
      </c>
      <c r="C270" s="103" t="str">
        <f>IF(C262&gt;"",C262,"")</f>
        <v>Elia Viljamaa</v>
      </c>
      <c r="D270" s="103" t="str">
        <f>IF(G261&gt;"",G261,"")</f>
        <v>Aleksi Räsänen</v>
      </c>
      <c r="E270" s="104"/>
      <c r="F270" s="105"/>
      <c r="G270" s="105"/>
      <c r="H270" s="105"/>
      <c r="I270" s="105"/>
      <c r="J270" s="105"/>
      <c r="K270" s="106" t="str">
        <f>IF(ISBLANK(F270),"",COUNTIF(F270:J270,"&gt;=0"))</f>
        <v/>
      </c>
      <c r="L270" s="107" t="str">
        <f>IF(ISBLANK(F270),"",(IF(LEFT(F270,1)="-",1,0)+IF(LEFT(G270,1)="-",1,0)+IF(LEFT(H270,1)="-",1,0)+IF(LEFT(I270,1)="-",1,0)+IF(LEFT(J270,1)="-",1,0)))</f>
        <v/>
      </c>
      <c r="M270" s="108" t="str">
        <f t="shared" si="11"/>
        <v/>
      </c>
      <c r="N270" s="108" t="str">
        <f t="shared" si="11"/>
        <v/>
      </c>
    </row>
    <row r="271" spans="2:14">
      <c r="B271" s="94"/>
      <c r="C271" s="58"/>
      <c r="D271" s="58"/>
      <c r="E271" s="58"/>
      <c r="F271" s="58"/>
      <c r="G271" s="58"/>
      <c r="H271" s="58"/>
      <c r="I271" s="109" t="s">
        <v>123</v>
      </c>
      <c r="J271" s="109"/>
      <c r="K271" s="110">
        <f>SUM(K266:K270)</f>
        <v>1</v>
      </c>
      <c r="L271" s="110">
        <f>SUM(L266:L270)</f>
        <v>9</v>
      </c>
      <c r="M271" s="110">
        <f>SUM(M266:M270)</f>
        <v>0</v>
      </c>
      <c r="N271" s="110">
        <f>SUM(N266:N270)</f>
        <v>3</v>
      </c>
    </row>
    <row r="272" spans="2:14">
      <c r="B272" s="111" t="s">
        <v>124</v>
      </c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112"/>
    </row>
    <row r="273" spans="2:14">
      <c r="B273" s="113" t="s">
        <v>125</v>
      </c>
      <c r="C273" s="114"/>
      <c r="D273" s="114" t="s">
        <v>126</v>
      </c>
      <c r="E273" s="115"/>
      <c r="F273" s="114"/>
      <c r="G273" s="114" t="s">
        <v>35</v>
      </c>
      <c r="H273" s="115"/>
      <c r="I273" s="114"/>
      <c r="J273" s="116" t="s">
        <v>127</v>
      </c>
      <c r="K273" s="67"/>
      <c r="L273" s="58"/>
      <c r="M273" s="58"/>
      <c r="N273" s="112"/>
    </row>
    <row r="274" spans="2:14" ht="18.75" thickBot="1">
      <c r="B274" s="94"/>
      <c r="C274" s="58"/>
      <c r="D274" s="58"/>
      <c r="E274" s="58"/>
      <c r="F274" s="58"/>
      <c r="G274" s="58"/>
      <c r="H274" s="58"/>
      <c r="I274" s="58"/>
      <c r="J274" s="117" t="str">
        <f>IF(M271=3,C260,IF(N271=3,G260,""))</f>
        <v>PT Espoo</v>
      </c>
      <c r="K274" s="117"/>
      <c r="L274" s="117"/>
      <c r="M274" s="117"/>
      <c r="N274" s="117"/>
    </row>
    <row r="275" spans="2:14" ht="18.75" thickBot="1">
      <c r="B275" s="118"/>
      <c r="C275" s="119"/>
      <c r="D275" s="119"/>
      <c r="E275" s="119"/>
      <c r="F275" s="119"/>
      <c r="G275" s="119"/>
      <c r="H275" s="119"/>
      <c r="I275" s="119"/>
      <c r="J275" s="120"/>
      <c r="K275" s="120"/>
      <c r="L275" s="120"/>
      <c r="M275" s="120"/>
      <c r="N275" s="121"/>
    </row>
    <row r="276" spans="2:14" ht="15.75" thickTop="1"/>
    <row r="277" spans="2:14" ht="15.75" thickBot="1"/>
    <row r="278" spans="2:14" ht="16.5" thickTop="1">
      <c r="B278" s="50"/>
      <c r="C278" s="51"/>
      <c r="D278" s="52"/>
      <c r="E278" s="52"/>
      <c r="F278" s="53" t="s">
        <v>100</v>
      </c>
      <c r="G278" s="53"/>
      <c r="H278" s="54" t="s">
        <v>134</v>
      </c>
      <c r="I278" s="54"/>
      <c r="J278" s="54"/>
      <c r="K278" s="54"/>
      <c r="L278" s="54"/>
      <c r="M278" s="54"/>
      <c r="N278" s="54"/>
    </row>
    <row r="279" spans="2:14" ht="15.75">
      <c r="B279" s="55"/>
      <c r="C279" s="56" t="s">
        <v>101</v>
      </c>
      <c r="D279" s="57"/>
      <c r="E279" s="58"/>
      <c r="F279" s="59" t="s">
        <v>102</v>
      </c>
      <c r="G279" s="59"/>
      <c r="H279" s="60" t="s">
        <v>135</v>
      </c>
      <c r="I279" s="60"/>
      <c r="J279" s="60"/>
      <c r="K279" s="60"/>
      <c r="L279" s="60"/>
      <c r="M279" s="60"/>
      <c r="N279" s="60"/>
    </row>
    <row r="280" spans="2:14" ht="15.75">
      <c r="B280" s="61"/>
      <c r="C280" s="62"/>
      <c r="D280" s="58"/>
      <c r="E280" s="58"/>
      <c r="F280" s="63" t="s">
        <v>103</v>
      </c>
      <c r="G280" s="63"/>
      <c r="H280" s="64" t="s">
        <v>211</v>
      </c>
      <c r="I280" s="64"/>
      <c r="J280" s="64"/>
      <c r="K280" s="64"/>
      <c r="L280" s="64"/>
      <c r="M280" s="64"/>
      <c r="N280" s="64"/>
    </row>
    <row r="281" spans="2:14" ht="21" thickBot="1">
      <c r="B281" s="65"/>
      <c r="C281" s="66" t="s">
        <v>104</v>
      </c>
      <c r="D281" s="67"/>
      <c r="E281" s="58"/>
      <c r="F281" s="68" t="s">
        <v>105</v>
      </c>
      <c r="G281" s="68"/>
      <c r="H281" s="69">
        <v>43582</v>
      </c>
      <c r="I281" s="69"/>
      <c r="J281" s="69"/>
      <c r="K281" s="70" t="s">
        <v>106</v>
      </c>
      <c r="L281" s="71"/>
      <c r="M281" s="71"/>
      <c r="N281" s="71"/>
    </row>
    <row r="282" spans="2:14" ht="15.75" thickTop="1">
      <c r="B282" s="72"/>
      <c r="C282" s="73"/>
      <c r="D282" s="58"/>
      <c r="E282" s="58"/>
      <c r="F282" s="74"/>
      <c r="G282" s="73"/>
      <c r="H282" s="73"/>
      <c r="I282" s="75"/>
      <c r="J282" s="76"/>
      <c r="K282" s="77"/>
      <c r="L282" s="77"/>
      <c r="M282" s="77"/>
      <c r="N282" s="78"/>
    </row>
    <row r="283" spans="2:14" ht="16.5" thickBot="1">
      <c r="B283" s="79" t="s">
        <v>107</v>
      </c>
      <c r="C283" s="80" t="s">
        <v>17</v>
      </c>
      <c r="D283" s="80"/>
      <c r="E283" s="81"/>
      <c r="F283" s="82" t="s">
        <v>108</v>
      </c>
      <c r="G283" s="83" t="s">
        <v>10</v>
      </c>
      <c r="H283" s="83"/>
      <c r="I283" s="83"/>
      <c r="J283" s="83"/>
      <c r="K283" s="83"/>
      <c r="L283" s="83"/>
      <c r="M283" s="83"/>
      <c r="N283" s="83"/>
    </row>
    <row r="284" spans="2:14">
      <c r="B284" s="84" t="s">
        <v>109</v>
      </c>
      <c r="C284" s="85" t="s">
        <v>172</v>
      </c>
      <c r="D284" s="85"/>
      <c r="E284" s="86"/>
      <c r="F284" s="87" t="s">
        <v>110</v>
      </c>
      <c r="G284" s="88" t="s">
        <v>222</v>
      </c>
      <c r="H284" s="88"/>
      <c r="I284" s="88"/>
      <c r="J284" s="88"/>
      <c r="K284" s="88"/>
      <c r="L284" s="88"/>
      <c r="M284" s="88"/>
      <c r="N284" s="88"/>
    </row>
    <row r="285" spans="2:14">
      <c r="B285" s="89" t="s">
        <v>111</v>
      </c>
      <c r="C285" s="90" t="s">
        <v>173</v>
      </c>
      <c r="D285" s="90"/>
      <c r="E285" s="86"/>
      <c r="F285" s="91" t="s">
        <v>112</v>
      </c>
      <c r="G285" s="92" t="s">
        <v>139</v>
      </c>
      <c r="H285" s="92"/>
      <c r="I285" s="92"/>
      <c r="J285" s="92"/>
      <c r="K285" s="92"/>
      <c r="L285" s="92"/>
      <c r="M285" s="92"/>
      <c r="N285" s="92"/>
    </row>
    <row r="286" spans="2:14">
      <c r="B286" s="89" t="s">
        <v>113</v>
      </c>
      <c r="C286" s="90" t="s">
        <v>174</v>
      </c>
      <c r="D286" s="90"/>
      <c r="E286" s="86"/>
      <c r="F286" s="93" t="s">
        <v>114</v>
      </c>
      <c r="G286" s="92" t="s">
        <v>141</v>
      </c>
      <c r="H286" s="92"/>
      <c r="I286" s="92"/>
      <c r="J286" s="92"/>
      <c r="K286" s="92"/>
      <c r="L286" s="92"/>
      <c r="M286" s="92"/>
      <c r="N286" s="92"/>
    </row>
    <row r="287" spans="2:14" ht="15.75">
      <c r="B287" s="94"/>
      <c r="C287" s="58"/>
      <c r="D287" s="58"/>
      <c r="E287" s="58"/>
      <c r="F287" s="74"/>
      <c r="G287" s="95"/>
      <c r="H287" s="95"/>
      <c r="I287" s="95"/>
      <c r="J287" s="58"/>
      <c r="K287" s="58"/>
      <c r="L287" s="58"/>
      <c r="M287" s="96"/>
      <c r="N287" s="97"/>
    </row>
    <row r="288" spans="2:14">
      <c r="B288" s="98" t="s">
        <v>115</v>
      </c>
      <c r="C288" s="58"/>
      <c r="D288" s="58"/>
      <c r="E288" s="58"/>
      <c r="F288" s="99">
        <v>1</v>
      </c>
      <c r="G288" s="99">
        <v>2</v>
      </c>
      <c r="H288" s="99">
        <v>3</v>
      </c>
      <c r="I288" s="99">
        <v>4</v>
      </c>
      <c r="J288" s="99">
        <v>5</v>
      </c>
      <c r="K288" s="100" t="s">
        <v>26</v>
      </c>
      <c r="L288" s="100"/>
      <c r="M288" s="99" t="s">
        <v>116</v>
      </c>
      <c r="N288" s="101" t="s">
        <v>117</v>
      </c>
    </row>
    <row r="289" spans="2:14">
      <c r="B289" s="102" t="s">
        <v>118</v>
      </c>
      <c r="C289" s="103" t="str">
        <f>IF(C284&gt;"",C284,"")</f>
        <v>Paul Jokinen</v>
      </c>
      <c r="D289" s="103" t="str">
        <f>IF(G284&gt;"",G284,"")</f>
        <v xml:space="preserve">Henri Kujala </v>
      </c>
      <c r="E289" s="104"/>
      <c r="F289" s="105">
        <v>4</v>
      </c>
      <c r="G289" s="105">
        <v>-7</v>
      </c>
      <c r="H289" s="105">
        <v>3</v>
      </c>
      <c r="I289" s="105">
        <v>7</v>
      </c>
      <c r="J289" s="105"/>
      <c r="K289" s="106">
        <f>IF(ISBLANK(F289),"",COUNTIF(F289:J289,"&gt;=0"))</f>
        <v>3</v>
      </c>
      <c r="L289" s="107">
        <f>IF(ISBLANK(F289),"",(IF(LEFT(F289,1)="-",1,0)+IF(LEFT(G289,1)="-",1,0)+IF(LEFT(H289,1)="-",1,0)+IF(LEFT(I289,1)="-",1,0)+IF(LEFT(J289,1)="-",1,0)))</f>
        <v>1</v>
      </c>
      <c r="M289" s="108">
        <f t="shared" ref="M289:N293" si="12">IF(K289=3,1,"")</f>
        <v>1</v>
      </c>
      <c r="N289" s="108" t="str">
        <f t="shared" si="12"/>
        <v/>
      </c>
    </row>
    <row r="290" spans="2:14">
      <c r="B290" s="102" t="s">
        <v>119</v>
      </c>
      <c r="C290" s="103" t="str">
        <f>IF(C285&gt;"",C285,"")</f>
        <v>Matias Mattila</v>
      </c>
      <c r="D290" s="103" t="str">
        <f>IF(G285&gt;"",G285,"")</f>
        <v>Juhana Tuuttila</v>
      </c>
      <c r="E290" s="104"/>
      <c r="F290" s="105">
        <v>-2</v>
      </c>
      <c r="G290" s="105">
        <v>-4</v>
      </c>
      <c r="H290" s="105">
        <v>-4</v>
      </c>
      <c r="I290" s="105"/>
      <c r="J290" s="105"/>
      <c r="K290" s="106">
        <f>IF(ISBLANK(F290),"",COUNTIF(F290:J290,"&gt;=0"))</f>
        <v>0</v>
      </c>
      <c r="L290" s="107">
        <f>IF(ISBLANK(F290),"",(IF(LEFT(F290,1)="-",1,0)+IF(LEFT(G290,1)="-",1,0)+IF(LEFT(H290,1)="-",1,0)+IF(LEFT(I290,1)="-",1,0)+IF(LEFT(J290,1)="-",1,0)))</f>
        <v>3</v>
      </c>
      <c r="M290" s="108" t="str">
        <f t="shared" si="12"/>
        <v/>
      </c>
      <c r="N290" s="108">
        <f t="shared" si="12"/>
        <v>1</v>
      </c>
    </row>
    <row r="291" spans="2:14">
      <c r="B291" s="102" t="s">
        <v>120</v>
      </c>
      <c r="C291" s="103" t="str">
        <f>IF(C286&gt;"",C286,"")</f>
        <v>Aleksi Laine</v>
      </c>
      <c r="D291" s="103" t="str">
        <f>IF(G286&gt;"",G286,"")</f>
        <v>Jaakko Jacklin</v>
      </c>
      <c r="E291" s="104"/>
      <c r="F291" s="105">
        <v>-6</v>
      </c>
      <c r="G291" s="105">
        <v>7</v>
      </c>
      <c r="H291" s="105">
        <v>11</v>
      </c>
      <c r="I291" s="105">
        <v>7</v>
      </c>
      <c r="J291" s="105"/>
      <c r="K291" s="106">
        <f>IF(ISBLANK(F291),"",COUNTIF(F291:J291,"&gt;=0"))</f>
        <v>3</v>
      </c>
      <c r="L291" s="107">
        <f>IF(ISBLANK(F291),"",(IF(LEFT(F291,1)="-",1,0)+IF(LEFT(G291,1)="-",1,0)+IF(LEFT(H291,1)="-",1,0)+IF(LEFT(I291,1)="-",1,0)+IF(LEFT(J291,1)="-",1,0)))</f>
        <v>1</v>
      </c>
      <c r="M291" s="108">
        <f t="shared" si="12"/>
        <v>1</v>
      </c>
      <c r="N291" s="108" t="str">
        <f t="shared" si="12"/>
        <v/>
      </c>
    </row>
    <row r="292" spans="2:14">
      <c r="B292" s="102" t="s">
        <v>121</v>
      </c>
      <c r="C292" s="103" t="str">
        <f>IF(C284&gt;"",C284,"")</f>
        <v>Paul Jokinen</v>
      </c>
      <c r="D292" s="103" t="str">
        <f>IF(G285&gt;"",G285,"")</f>
        <v>Juhana Tuuttila</v>
      </c>
      <c r="E292" s="104"/>
      <c r="F292" s="105">
        <v>-1</v>
      </c>
      <c r="G292" s="105">
        <v>-6</v>
      </c>
      <c r="H292" s="105">
        <v>-7</v>
      </c>
      <c r="I292" s="105"/>
      <c r="J292" s="105"/>
      <c r="K292" s="106">
        <f>IF(ISBLANK(F292),"",COUNTIF(F292:J292,"&gt;=0"))</f>
        <v>0</v>
      </c>
      <c r="L292" s="107">
        <f>IF(ISBLANK(F292),"",(IF(LEFT(F292,1)="-",1,0)+IF(LEFT(G292,1)="-",1,0)+IF(LEFT(H292,1)="-",1,0)+IF(LEFT(I292,1)="-",1,0)+IF(LEFT(J292,1)="-",1,0)))</f>
        <v>3</v>
      </c>
      <c r="M292" s="108" t="str">
        <f t="shared" si="12"/>
        <v/>
      </c>
      <c r="N292" s="108">
        <f t="shared" si="12"/>
        <v>1</v>
      </c>
    </row>
    <row r="293" spans="2:14">
      <c r="B293" s="102" t="s">
        <v>122</v>
      </c>
      <c r="C293" s="103" t="str">
        <f>IF(C285&gt;"",C285,"")</f>
        <v>Matias Mattila</v>
      </c>
      <c r="D293" s="103" t="str">
        <f>IF(G284&gt;"",G284,"")</f>
        <v xml:space="preserve">Henri Kujala </v>
      </c>
      <c r="E293" s="104"/>
      <c r="F293" s="105">
        <v>-6</v>
      </c>
      <c r="G293" s="105">
        <v>-9</v>
      </c>
      <c r="H293" s="105">
        <v>-6</v>
      </c>
      <c r="I293" s="105"/>
      <c r="J293" s="105"/>
      <c r="K293" s="106">
        <f>IF(ISBLANK(F293),"",COUNTIF(F293:J293,"&gt;=0"))</f>
        <v>0</v>
      </c>
      <c r="L293" s="107">
        <f>IF(ISBLANK(F293),"",(IF(LEFT(F293,1)="-",1,0)+IF(LEFT(G293,1)="-",1,0)+IF(LEFT(H293,1)="-",1,0)+IF(LEFT(I293,1)="-",1,0)+IF(LEFT(J293,1)="-",1,0)))</f>
        <v>3</v>
      </c>
      <c r="M293" s="108" t="str">
        <f t="shared" si="12"/>
        <v/>
      </c>
      <c r="N293" s="108">
        <f t="shared" si="12"/>
        <v>1</v>
      </c>
    </row>
    <row r="294" spans="2:14">
      <c r="B294" s="94"/>
      <c r="C294" s="58"/>
      <c r="D294" s="58"/>
      <c r="E294" s="58"/>
      <c r="F294" s="58"/>
      <c r="G294" s="58"/>
      <c r="H294" s="58"/>
      <c r="I294" s="109" t="s">
        <v>123</v>
      </c>
      <c r="J294" s="109"/>
      <c r="K294" s="110">
        <f>SUM(K289:K293)</f>
        <v>6</v>
      </c>
      <c r="L294" s="110">
        <f>SUM(L289:L293)</f>
        <v>11</v>
      </c>
      <c r="M294" s="110">
        <f>SUM(M289:M293)</f>
        <v>2</v>
      </c>
      <c r="N294" s="110">
        <f>SUM(N289:N293)</f>
        <v>3</v>
      </c>
    </row>
    <row r="295" spans="2:14">
      <c r="B295" s="111" t="s">
        <v>124</v>
      </c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112"/>
    </row>
    <row r="296" spans="2:14">
      <c r="B296" s="113" t="s">
        <v>125</v>
      </c>
      <c r="C296" s="114"/>
      <c r="D296" s="114" t="s">
        <v>126</v>
      </c>
      <c r="E296" s="115"/>
      <c r="F296" s="114"/>
      <c r="G296" s="114" t="s">
        <v>35</v>
      </c>
      <c r="H296" s="115"/>
      <c r="I296" s="114"/>
      <c r="J296" s="116" t="s">
        <v>127</v>
      </c>
      <c r="K296" s="67"/>
      <c r="L296" s="58"/>
      <c r="M296" s="58"/>
      <c r="N296" s="112"/>
    </row>
    <row r="297" spans="2:14" ht="18.75" thickBot="1">
      <c r="B297" s="94"/>
      <c r="C297" s="58"/>
      <c r="D297" s="58"/>
      <c r="E297" s="58"/>
      <c r="F297" s="58"/>
      <c r="G297" s="58"/>
      <c r="H297" s="58"/>
      <c r="I297" s="58"/>
      <c r="J297" s="117" t="str">
        <f>IF(M294=3,C283,IF(N294=3,G283,""))</f>
        <v>OPT-86</v>
      </c>
      <c r="K297" s="117"/>
      <c r="L297" s="117"/>
      <c r="M297" s="117"/>
      <c r="N297" s="117"/>
    </row>
    <row r="298" spans="2:14" ht="18.75" thickBot="1">
      <c r="B298" s="118"/>
      <c r="C298" s="119"/>
      <c r="D298" s="119"/>
      <c r="E298" s="119"/>
      <c r="F298" s="119"/>
      <c r="G298" s="119"/>
      <c r="H298" s="119"/>
      <c r="I298" s="119"/>
      <c r="J298" s="120"/>
      <c r="K298" s="120"/>
      <c r="L298" s="120"/>
      <c r="M298" s="120"/>
      <c r="N298" s="121"/>
    </row>
    <row r="299" spans="2:14" ht="15.75" thickTop="1"/>
    <row r="300" spans="2:14" ht="15.75" thickBot="1"/>
    <row r="301" spans="2:14" ht="16.5" thickTop="1">
      <c r="B301" s="50"/>
      <c r="C301" s="51"/>
      <c r="D301" s="52"/>
      <c r="E301" s="52"/>
      <c r="F301" s="53" t="s">
        <v>100</v>
      </c>
      <c r="G301" s="53"/>
      <c r="H301" s="54" t="s">
        <v>134</v>
      </c>
      <c r="I301" s="54"/>
      <c r="J301" s="54"/>
      <c r="K301" s="54"/>
      <c r="L301" s="54"/>
      <c r="M301" s="54"/>
      <c r="N301" s="54"/>
    </row>
    <row r="302" spans="2:14" ht="15.75">
      <c r="B302" s="55"/>
      <c r="C302" s="56" t="s">
        <v>101</v>
      </c>
      <c r="D302" s="57"/>
      <c r="E302" s="58"/>
      <c r="F302" s="59" t="s">
        <v>102</v>
      </c>
      <c r="G302" s="59"/>
      <c r="H302" s="60" t="s">
        <v>135</v>
      </c>
      <c r="I302" s="60"/>
      <c r="J302" s="60"/>
      <c r="K302" s="60"/>
      <c r="L302" s="60"/>
      <c r="M302" s="60"/>
      <c r="N302" s="60"/>
    </row>
    <row r="303" spans="2:14" ht="15.75">
      <c r="B303" s="61"/>
      <c r="C303" s="62"/>
      <c r="D303" s="58"/>
      <c r="E303" s="58"/>
      <c r="F303" s="63" t="s">
        <v>103</v>
      </c>
      <c r="G303" s="63"/>
      <c r="H303" s="64" t="s">
        <v>223</v>
      </c>
      <c r="I303" s="64"/>
      <c r="J303" s="64"/>
      <c r="K303" s="64"/>
      <c r="L303" s="64"/>
      <c r="M303" s="64"/>
      <c r="N303" s="64"/>
    </row>
    <row r="304" spans="2:14" ht="21" thickBot="1">
      <c r="B304" s="65"/>
      <c r="C304" s="66" t="s">
        <v>104</v>
      </c>
      <c r="D304" s="67"/>
      <c r="E304" s="58"/>
      <c r="F304" s="68" t="s">
        <v>105</v>
      </c>
      <c r="G304" s="68"/>
      <c r="H304" s="69"/>
      <c r="I304" s="69"/>
      <c r="J304" s="69"/>
      <c r="K304" s="70" t="s">
        <v>106</v>
      </c>
      <c r="L304" s="71"/>
      <c r="M304" s="71"/>
      <c r="N304" s="71"/>
    </row>
    <row r="305" spans="2:14" ht="15.75" thickTop="1">
      <c r="B305" s="72"/>
      <c r="C305" s="73"/>
      <c r="D305" s="58"/>
      <c r="E305" s="58"/>
      <c r="F305" s="74"/>
      <c r="G305" s="73"/>
      <c r="H305" s="73"/>
      <c r="I305" s="75"/>
      <c r="J305" s="76"/>
      <c r="K305" s="77"/>
      <c r="L305" s="77"/>
      <c r="M305" s="77"/>
      <c r="N305" s="78"/>
    </row>
    <row r="306" spans="2:14" ht="16.5" thickBot="1">
      <c r="B306" s="79" t="s">
        <v>107</v>
      </c>
      <c r="C306" s="80" t="s">
        <v>6</v>
      </c>
      <c r="D306" s="80"/>
      <c r="E306" s="81"/>
      <c r="F306" s="82" t="s">
        <v>108</v>
      </c>
      <c r="G306" s="83" t="s">
        <v>12</v>
      </c>
      <c r="H306" s="83"/>
      <c r="I306" s="83"/>
      <c r="J306" s="83"/>
      <c r="K306" s="83"/>
      <c r="L306" s="83"/>
      <c r="M306" s="83"/>
      <c r="N306" s="83"/>
    </row>
    <row r="307" spans="2:14">
      <c r="B307" s="84" t="s">
        <v>109</v>
      </c>
      <c r="C307" s="85" t="s">
        <v>215</v>
      </c>
      <c r="D307" s="85"/>
      <c r="E307" s="86"/>
      <c r="F307" s="87" t="s">
        <v>110</v>
      </c>
      <c r="G307" s="88" t="s">
        <v>146</v>
      </c>
      <c r="H307" s="88"/>
      <c r="I307" s="88"/>
      <c r="J307" s="88"/>
      <c r="K307" s="88"/>
      <c r="L307" s="88"/>
      <c r="M307" s="88"/>
      <c r="N307" s="88"/>
    </row>
    <row r="308" spans="2:14">
      <c r="B308" s="89" t="s">
        <v>111</v>
      </c>
      <c r="C308" s="90" t="s">
        <v>216</v>
      </c>
      <c r="D308" s="90"/>
      <c r="E308" s="86"/>
      <c r="F308" s="91" t="s">
        <v>112</v>
      </c>
      <c r="G308" s="92" t="s">
        <v>145</v>
      </c>
      <c r="H308" s="92"/>
      <c r="I308" s="92"/>
      <c r="J308" s="92"/>
      <c r="K308" s="92"/>
      <c r="L308" s="92"/>
      <c r="M308" s="92"/>
      <c r="N308" s="92"/>
    </row>
    <row r="309" spans="2:14">
      <c r="B309" s="89" t="s">
        <v>113</v>
      </c>
      <c r="C309" s="90" t="s">
        <v>217</v>
      </c>
      <c r="D309" s="90"/>
      <c r="E309" s="86"/>
      <c r="F309" s="93" t="s">
        <v>114</v>
      </c>
      <c r="G309" s="92" t="s">
        <v>147</v>
      </c>
      <c r="H309" s="92"/>
      <c r="I309" s="92"/>
      <c r="J309" s="92"/>
      <c r="K309" s="92"/>
      <c r="L309" s="92"/>
      <c r="M309" s="92"/>
      <c r="N309" s="92"/>
    </row>
    <row r="310" spans="2:14" ht="15.75">
      <c r="B310" s="94"/>
      <c r="C310" s="58"/>
      <c r="D310" s="58"/>
      <c r="E310" s="58"/>
      <c r="F310" s="74"/>
      <c r="G310" s="95"/>
      <c r="H310" s="95"/>
      <c r="I310" s="95"/>
      <c r="J310" s="58"/>
      <c r="K310" s="58"/>
      <c r="L310" s="58"/>
      <c r="M310" s="96"/>
      <c r="N310" s="97"/>
    </row>
    <row r="311" spans="2:14">
      <c r="B311" s="98" t="s">
        <v>115</v>
      </c>
      <c r="C311" s="58"/>
      <c r="D311" s="58"/>
      <c r="E311" s="58"/>
      <c r="F311" s="99">
        <v>1</v>
      </c>
      <c r="G311" s="99">
        <v>2</v>
      </c>
      <c r="H311" s="99">
        <v>3</v>
      </c>
      <c r="I311" s="99">
        <v>4</v>
      </c>
      <c r="J311" s="99">
        <v>5</v>
      </c>
      <c r="K311" s="100" t="s">
        <v>26</v>
      </c>
      <c r="L311" s="100"/>
      <c r="M311" s="99" t="s">
        <v>116</v>
      </c>
      <c r="N311" s="101" t="s">
        <v>117</v>
      </c>
    </row>
    <row r="312" spans="2:14">
      <c r="B312" s="102" t="s">
        <v>118</v>
      </c>
      <c r="C312" s="103" t="str">
        <f>IF(C307&gt;"",C307,"")</f>
        <v>Alex Naumi</v>
      </c>
      <c r="D312" s="103" t="str">
        <f>IF(G307&gt;"",G307,"")</f>
        <v>Joonas Kylliö</v>
      </c>
      <c r="E312" s="104"/>
      <c r="F312" s="105">
        <v>3</v>
      </c>
      <c r="G312" s="105">
        <v>5</v>
      </c>
      <c r="H312" s="105">
        <v>4</v>
      </c>
      <c r="I312" s="105"/>
      <c r="J312" s="105"/>
      <c r="K312" s="106">
        <f>IF(ISBLANK(F312),"",COUNTIF(F312:J312,"&gt;=0"))</f>
        <v>3</v>
      </c>
      <c r="L312" s="107">
        <f>IF(ISBLANK(F312),"",(IF(LEFT(F312,1)="-",1,0)+IF(LEFT(G312,1)="-",1,0)+IF(LEFT(H312,1)="-",1,0)+IF(LEFT(I312,1)="-",1,0)+IF(LEFT(J312,1)="-",1,0)))</f>
        <v>0</v>
      </c>
      <c r="M312" s="108">
        <f t="shared" ref="M312:N316" si="13">IF(K312=3,1,"")</f>
        <v>1</v>
      </c>
      <c r="N312" s="108" t="str">
        <f t="shared" si="13"/>
        <v/>
      </c>
    </row>
    <row r="313" spans="2:14">
      <c r="B313" s="102" t="s">
        <v>119</v>
      </c>
      <c r="C313" s="103" t="str">
        <f>IF(C308&gt;"",C308,"")</f>
        <v>Sam Khosravi</v>
      </c>
      <c r="D313" s="103" t="str">
        <f>IF(G308&gt;"",G308,"")</f>
        <v>Vili Kinnunen</v>
      </c>
      <c r="E313" s="104"/>
      <c r="F313" s="105">
        <v>8</v>
      </c>
      <c r="G313" s="105">
        <v>6</v>
      </c>
      <c r="H313" s="105">
        <v>-10</v>
      </c>
      <c r="I313" s="105">
        <v>5</v>
      </c>
      <c r="J313" s="105"/>
      <c r="K313" s="106">
        <f>IF(ISBLANK(F313),"",COUNTIF(F313:J313,"&gt;=0"))</f>
        <v>3</v>
      </c>
      <c r="L313" s="107">
        <f>IF(ISBLANK(F313),"",(IF(LEFT(F313,1)="-",1,0)+IF(LEFT(G313,1)="-",1,0)+IF(LEFT(H313,1)="-",1,0)+IF(LEFT(I313,1)="-",1,0)+IF(LEFT(J313,1)="-",1,0)))</f>
        <v>1</v>
      </c>
      <c r="M313" s="108">
        <f t="shared" si="13"/>
        <v>1</v>
      </c>
      <c r="N313" s="108" t="str">
        <f t="shared" si="13"/>
        <v/>
      </c>
    </row>
    <row r="314" spans="2:14">
      <c r="B314" s="102" t="s">
        <v>120</v>
      </c>
      <c r="C314" s="103" t="str">
        <f>IF(C309&gt;"",C309,"")</f>
        <v>Esa Kanasuo</v>
      </c>
      <c r="D314" s="103" t="str">
        <f>IF(G309&gt;"",G309,"")</f>
        <v>Daniel Tran</v>
      </c>
      <c r="E314" s="104"/>
      <c r="F314" s="105">
        <v>6</v>
      </c>
      <c r="G314" s="105">
        <v>5</v>
      </c>
      <c r="H314" s="105">
        <v>9</v>
      </c>
      <c r="I314" s="105"/>
      <c r="J314" s="105"/>
      <c r="K314" s="106">
        <f>IF(ISBLANK(F314),"",COUNTIF(F314:J314,"&gt;=0"))</f>
        <v>3</v>
      </c>
      <c r="L314" s="107">
        <f>IF(ISBLANK(F314),"",(IF(LEFT(F314,1)="-",1,0)+IF(LEFT(G314,1)="-",1,0)+IF(LEFT(H314,1)="-",1,0)+IF(LEFT(I314,1)="-",1,0)+IF(LEFT(J314,1)="-",1,0)))</f>
        <v>0</v>
      </c>
      <c r="M314" s="108">
        <f t="shared" si="13"/>
        <v>1</v>
      </c>
      <c r="N314" s="108" t="str">
        <f t="shared" si="13"/>
        <v/>
      </c>
    </row>
    <row r="315" spans="2:14">
      <c r="B315" s="102" t="s">
        <v>121</v>
      </c>
      <c r="C315" s="103" t="str">
        <f>IF(C307&gt;"",C307,"")</f>
        <v>Alex Naumi</v>
      </c>
      <c r="D315" s="103" t="str">
        <f>IF(G308&gt;"",G308,"")</f>
        <v>Vili Kinnunen</v>
      </c>
      <c r="E315" s="104"/>
      <c r="F315" s="105"/>
      <c r="G315" s="105"/>
      <c r="H315" s="105"/>
      <c r="I315" s="105"/>
      <c r="J315" s="105"/>
      <c r="K315" s="106" t="str">
        <f>IF(ISBLANK(F315),"",COUNTIF(F315:J315,"&gt;=0"))</f>
        <v/>
      </c>
      <c r="L315" s="107" t="str">
        <f>IF(ISBLANK(F315),"",(IF(LEFT(F315,1)="-",1,0)+IF(LEFT(G315,1)="-",1,0)+IF(LEFT(H315,1)="-",1,0)+IF(LEFT(I315,1)="-",1,0)+IF(LEFT(J315,1)="-",1,0)))</f>
        <v/>
      </c>
      <c r="M315" s="108" t="str">
        <f t="shared" si="13"/>
        <v/>
      </c>
      <c r="N315" s="108" t="str">
        <f t="shared" si="13"/>
        <v/>
      </c>
    </row>
    <row r="316" spans="2:14">
      <c r="B316" s="102" t="s">
        <v>122</v>
      </c>
      <c r="C316" s="103" t="str">
        <f>IF(C308&gt;"",C308,"")</f>
        <v>Sam Khosravi</v>
      </c>
      <c r="D316" s="103" t="str">
        <f>IF(G307&gt;"",G307,"")</f>
        <v>Joonas Kylliö</v>
      </c>
      <c r="E316" s="104"/>
      <c r="F316" s="105"/>
      <c r="G316" s="105"/>
      <c r="H316" s="105"/>
      <c r="I316" s="105"/>
      <c r="J316" s="105"/>
      <c r="K316" s="106" t="str">
        <f>IF(ISBLANK(F316),"",COUNTIF(F316:J316,"&gt;=0"))</f>
        <v/>
      </c>
      <c r="L316" s="107" t="str">
        <f>IF(ISBLANK(F316),"",(IF(LEFT(F316,1)="-",1,0)+IF(LEFT(G316,1)="-",1,0)+IF(LEFT(H316,1)="-",1,0)+IF(LEFT(I316,1)="-",1,0)+IF(LEFT(J316,1)="-",1,0)))</f>
        <v/>
      </c>
      <c r="M316" s="108" t="str">
        <f t="shared" si="13"/>
        <v/>
      </c>
      <c r="N316" s="108" t="str">
        <f t="shared" si="13"/>
        <v/>
      </c>
    </row>
    <row r="317" spans="2:14">
      <c r="B317" s="94"/>
      <c r="C317" s="58"/>
      <c r="D317" s="58"/>
      <c r="E317" s="58"/>
      <c r="F317" s="58"/>
      <c r="G317" s="58"/>
      <c r="H317" s="58"/>
      <c r="I317" s="109" t="s">
        <v>123</v>
      </c>
      <c r="J317" s="109"/>
      <c r="K317" s="110">
        <f>SUM(K312:K316)</f>
        <v>9</v>
      </c>
      <c r="L317" s="110">
        <f>SUM(L312:L316)</f>
        <v>1</v>
      </c>
      <c r="M317" s="110">
        <f>SUM(M312:M316)</f>
        <v>3</v>
      </c>
      <c r="N317" s="110">
        <f>SUM(N312:N316)</f>
        <v>0</v>
      </c>
    </row>
    <row r="318" spans="2:14">
      <c r="B318" s="111" t="s">
        <v>124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112"/>
    </row>
    <row r="319" spans="2:14">
      <c r="B319" s="113" t="s">
        <v>125</v>
      </c>
      <c r="C319" s="114"/>
      <c r="D319" s="114" t="s">
        <v>126</v>
      </c>
      <c r="E319" s="115"/>
      <c r="F319" s="114"/>
      <c r="G319" s="114" t="s">
        <v>35</v>
      </c>
      <c r="H319" s="115"/>
      <c r="I319" s="114"/>
      <c r="J319" s="116" t="s">
        <v>127</v>
      </c>
      <c r="K319" s="67"/>
      <c r="L319" s="58"/>
      <c r="M319" s="58"/>
      <c r="N319" s="112"/>
    </row>
    <row r="320" spans="2:14" ht="18.75" thickBot="1">
      <c r="B320" s="94"/>
      <c r="C320" s="58"/>
      <c r="D320" s="58"/>
      <c r="E320" s="58"/>
      <c r="F320" s="58"/>
      <c r="G320" s="58"/>
      <c r="H320" s="58"/>
      <c r="I320" s="58"/>
      <c r="J320" s="117" t="str">
        <f>IF(M317=3,C306,IF(N317=3,G306,""))</f>
        <v>KoKa</v>
      </c>
      <c r="K320" s="117"/>
      <c r="L320" s="117"/>
      <c r="M320" s="117"/>
      <c r="N320" s="117"/>
    </row>
    <row r="321" spans="2:14" ht="18.75" thickBot="1">
      <c r="B321" s="118"/>
      <c r="C321" s="119"/>
      <c r="D321" s="119"/>
      <c r="E321" s="119"/>
      <c r="F321" s="119"/>
      <c r="G321" s="119"/>
      <c r="H321" s="119"/>
      <c r="I321" s="119"/>
      <c r="J321" s="120"/>
      <c r="K321" s="120"/>
      <c r="L321" s="120"/>
      <c r="M321" s="120"/>
      <c r="N321" s="121"/>
    </row>
    <row r="322" spans="2:14" ht="15.75" thickTop="1"/>
    <row r="323" spans="2:14" ht="15.75" thickBot="1"/>
    <row r="324" spans="2:14" ht="16.5" thickTop="1">
      <c r="B324" s="50"/>
      <c r="C324" s="51"/>
      <c r="D324" s="52"/>
      <c r="E324" s="52"/>
      <c r="F324" s="53" t="s">
        <v>100</v>
      </c>
      <c r="G324" s="53"/>
      <c r="H324" s="54" t="s">
        <v>134</v>
      </c>
      <c r="I324" s="54"/>
      <c r="J324" s="54"/>
      <c r="K324" s="54"/>
      <c r="L324" s="54"/>
      <c r="M324" s="54"/>
      <c r="N324" s="54"/>
    </row>
    <row r="325" spans="2:14" ht="15.75">
      <c r="B325" s="55"/>
      <c r="C325" s="56" t="s">
        <v>101</v>
      </c>
      <c r="D325" s="57"/>
      <c r="E325" s="58"/>
      <c r="F325" s="59" t="s">
        <v>102</v>
      </c>
      <c r="G325" s="59"/>
      <c r="H325" s="60" t="s">
        <v>135</v>
      </c>
      <c r="I325" s="60"/>
      <c r="J325" s="60"/>
      <c r="K325" s="60"/>
      <c r="L325" s="60"/>
      <c r="M325" s="60"/>
      <c r="N325" s="60"/>
    </row>
    <row r="326" spans="2:14" ht="15.75">
      <c r="B326" s="61"/>
      <c r="C326" s="62"/>
      <c r="D326" s="58"/>
      <c r="E326" s="58"/>
      <c r="F326" s="63" t="s">
        <v>103</v>
      </c>
      <c r="G326" s="63"/>
      <c r="H326" s="64" t="s">
        <v>223</v>
      </c>
      <c r="I326" s="64"/>
      <c r="J326" s="64"/>
      <c r="K326" s="64"/>
      <c r="L326" s="64"/>
      <c r="M326" s="64"/>
      <c r="N326" s="64"/>
    </row>
    <row r="327" spans="2:14" ht="21" thickBot="1">
      <c r="B327" s="65"/>
      <c r="C327" s="66" t="s">
        <v>104</v>
      </c>
      <c r="D327" s="67"/>
      <c r="E327" s="58"/>
      <c r="F327" s="68" t="s">
        <v>105</v>
      </c>
      <c r="G327" s="68"/>
      <c r="H327" s="69">
        <v>43582</v>
      </c>
      <c r="I327" s="69"/>
      <c r="J327" s="69"/>
      <c r="K327" s="70" t="s">
        <v>106</v>
      </c>
      <c r="L327" s="71"/>
      <c r="M327" s="71"/>
      <c r="N327" s="71"/>
    </row>
    <row r="328" spans="2:14" ht="15.75" thickTop="1">
      <c r="B328" s="72"/>
      <c r="C328" s="73"/>
      <c r="D328" s="58"/>
      <c r="E328" s="58"/>
      <c r="F328" s="74"/>
      <c r="G328" s="73"/>
      <c r="H328" s="73"/>
      <c r="I328" s="75"/>
      <c r="J328" s="76"/>
      <c r="K328" s="77"/>
      <c r="L328" s="77"/>
      <c r="M328" s="77"/>
      <c r="N328" s="78"/>
    </row>
    <row r="329" spans="2:14" ht="16.5" thickBot="1">
      <c r="B329" s="79" t="s">
        <v>107</v>
      </c>
      <c r="C329" s="80" t="s">
        <v>8</v>
      </c>
      <c r="D329" s="80"/>
      <c r="E329" s="81"/>
      <c r="F329" s="82" t="s">
        <v>108</v>
      </c>
      <c r="G329" s="83" t="s">
        <v>10</v>
      </c>
      <c r="H329" s="83"/>
      <c r="I329" s="83"/>
      <c r="J329" s="83"/>
      <c r="K329" s="83"/>
      <c r="L329" s="83"/>
      <c r="M329" s="83"/>
      <c r="N329" s="83"/>
    </row>
    <row r="330" spans="2:14">
      <c r="B330" s="84" t="s">
        <v>109</v>
      </c>
      <c r="C330" s="85" t="s">
        <v>219</v>
      </c>
      <c r="D330" s="85"/>
      <c r="E330" s="86"/>
      <c r="F330" s="87" t="s">
        <v>110</v>
      </c>
      <c r="G330" s="88" t="s">
        <v>140</v>
      </c>
      <c r="H330" s="88"/>
      <c r="I330" s="88"/>
      <c r="J330" s="88"/>
      <c r="K330" s="88"/>
      <c r="L330" s="88"/>
      <c r="M330" s="88"/>
      <c r="N330" s="88"/>
    </row>
    <row r="331" spans="2:14">
      <c r="B331" s="89" t="s">
        <v>111</v>
      </c>
      <c r="C331" s="90" t="s">
        <v>218</v>
      </c>
      <c r="D331" s="90"/>
      <c r="E331" s="86"/>
      <c r="F331" s="91" t="s">
        <v>112</v>
      </c>
      <c r="G331" s="92" t="s">
        <v>139</v>
      </c>
      <c r="H331" s="92"/>
      <c r="I331" s="92"/>
      <c r="J331" s="92"/>
      <c r="K331" s="92"/>
      <c r="L331" s="92"/>
      <c r="M331" s="92"/>
      <c r="N331" s="92"/>
    </row>
    <row r="332" spans="2:14">
      <c r="B332" s="89" t="s">
        <v>113</v>
      </c>
      <c r="C332" s="90" t="s">
        <v>220</v>
      </c>
      <c r="D332" s="90"/>
      <c r="E332" s="86"/>
      <c r="F332" s="93" t="s">
        <v>114</v>
      </c>
      <c r="G332" s="92" t="s">
        <v>141</v>
      </c>
      <c r="H332" s="92"/>
      <c r="I332" s="92"/>
      <c r="J332" s="92"/>
      <c r="K332" s="92"/>
      <c r="L332" s="92"/>
      <c r="M332" s="92"/>
      <c r="N332" s="92"/>
    </row>
    <row r="333" spans="2:14" ht="15.75">
      <c r="B333" s="94"/>
      <c r="C333" s="58"/>
      <c r="D333" s="58"/>
      <c r="E333" s="58"/>
      <c r="F333" s="74"/>
      <c r="G333" s="95"/>
      <c r="H333" s="95"/>
      <c r="I333" s="95"/>
      <c r="J333" s="58"/>
      <c r="K333" s="58"/>
      <c r="L333" s="58"/>
      <c r="M333" s="96"/>
      <c r="N333" s="97"/>
    </row>
    <row r="334" spans="2:14">
      <c r="B334" s="98" t="s">
        <v>115</v>
      </c>
      <c r="C334" s="58"/>
      <c r="D334" s="58"/>
      <c r="E334" s="58"/>
      <c r="F334" s="99">
        <v>1</v>
      </c>
      <c r="G334" s="99">
        <v>2</v>
      </c>
      <c r="H334" s="99">
        <v>3</v>
      </c>
      <c r="I334" s="99">
        <v>4</v>
      </c>
      <c r="J334" s="99">
        <v>5</v>
      </c>
      <c r="K334" s="100" t="s">
        <v>26</v>
      </c>
      <c r="L334" s="100"/>
      <c r="M334" s="99" t="s">
        <v>116</v>
      </c>
      <c r="N334" s="101" t="s">
        <v>117</v>
      </c>
    </row>
    <row r="335" spans="2:14">
      <c r="B335" s="102" t="s">
        <v>118</v>
      </c>
      <c r="C335" s="103" t="str">
        <f>IF(C330&gt;"",C330,"")</f>
        <v>Arttu Pihkala</v>
      </c>
      <c r="D335" s="103" t="str">
        <f>IF(G330&gt;"",G330,"")</f>
        <v>Henri Kujala</v>
      </c>
      <c r="E335" s="104"/>
      <c r="F335" s="105">
        <v>2</v>
      </c>
      <c r="G335" s="105">
        <v>8</v>
      </c>
      <c r="H335" s="105">
        <v>3</v>
      </c>
      <c r="I335" s="105"/>
      <c r="J335" s="105"/>
      <c r="K335" s="106">
        <f>IF(ISBLANK(F335),"",COUNTIF(F335:J335,"&gt;=0"))</f>
        <v>3</v>
      </c>
      <c r="L335" s="107">
        <f>IF(ISBLANK(F335),"",(IF(LEFT(F335,1)="-",1,0)+IF(LEFT(G335,1)="-",1,0)+IF(LEFT(H335,1)="-",1,0)+IF(LEFT(I335,1)="-",1,0)+IF(LEFT(J335,1)="-",1,0)))</f>
        <v>0</v>
      </c>
      <c r="M335" s="108">
        <f t="shared" ref="M335:N339" si="14">IF(K335=3,1,"")</f>
        <v>1</v>
      </c>
      <c r="N335" s="108" t="str">
        <f t="shared" si="14"/>
        <v/>
      </c>
    </row>
    <row r="336" spans="2:14">
      <c r="B336" s="102" t="s">
        <v>119</v>
      </c>
      <c r="C336" s="103" t="str">
        <f>IF(C331&gt;"",C331,"")</f>
        <v>Aleksi Räsänen</v>
      </c>
      <c r="D336" s="103" t="str">
        <f>IF(G331&gt;"",G331,"")</f>
        <v>Juhana Tuuttila</v>
      </c>
      <c r="E336" s="104"/>
      <c r="F336" s="105">
        <v>-5</v>
      </c>
      <c r="G336" s="105">
        <v>-8</v>
      </c>
      <c r="H336" s="105">
        <v>4</v>
      </c>
      <c r="I336" s="105">
        <v>-10</v>
      </c>
      <c r="J336" s="105"/>
      <c r="K336" s="106">
        <f>IF(ISBLANK(F336),"",COUNTIF(F336:J336,"&gt;=0"))</f>
        <v>1</v>
      </c>
      <c r="L336" s="107">
        <f>IF(ISBLANK(F336),"",(IF(LEFT(F336,1)="-",1,0)+IF(LEFT(G336,1)="-",1,0)+IF(LEFT(H336,1)="-",1,0)+IF(LEFT(I336,1)="-",1,0)+IF(LEFT(J336,1)="-",1,0)))</f>
        <v>3</v>
      </c>
      <c r="M336" s="108" t="str">
        <f t="shared" si="14"/>
        <v/>
      </c>
      <c r="N336" s="108">
        <f t="shared" si="14"/>
        <v>1</v>
      </c>
    </row>
    <row r="337" spans="2:14">
      <c r="B337" s="102" t="s">
        <v>120</v>
      </c>
      <c r="C337" s="103" t="str">
        <f>IF(C332&gt;"",C332,"")</f>
        <v>Sam Li</v>
      </c>
      <c r="D337" s="103" t="str">
        <f>IF(G332&gt;"",G332,"")</f>
        <v>Jaakko Jacklin</v>
      </c>
      <c r="E337" s="104"/>
      <c r="F337" s="105">
        <v>6</v>
      </c>
      <c r="G337" s="105">
        <v>-9</v>
      </c>
      <c r="H337" s="105">
        <v>3</v>
      </c>
      <c r="I337" s="105">
        <v>4</v>
      </c>
      <c r="J337" s="105"/>
      <c r="K337" s="106">
        <f>IF(ISBLANK(F337),"",COUNTIF(F337:J337,"&gt;=0"))</f>
        <v>3</v>
      </c>
      <c r="L337" s="107">
        <f>IF(ISBLANK(F337),"",(IF(LEFT(F337,1)="-",1,0)+IF(LEFT(G337,1)="-",1,0)+IF(LEFT(H337,1)="-",1,0)+IF(LEFT(I337,1)="-",1,0)+IF(LEFT(J337,1)="-",1,0)))</f>
        <v>1</v>
      </c>
      <c r="M337" s="108">
        <f t="shared" si="14"/>
        <v>1</v>
      </c>
      <c r="N337" s="108" t="str">
        <f t="shared" si="14"/>
        <v/>
      </c>
    </row>
    <row r="338" spans="2:14">
      <c r="B338" s="102" t="s">
        <v>121</v>
      </c>
      <c r="C338" s="103" t="str">
        <f>IF(C330&gt;"",C330,"")</f>
        <v>Arttu Pihkala</v>
      </c>
      <c r="D338" s="103" t="str">
        <f>IF(G331&gt;"",G331,"")</f>
        <v>Juhana Tuuttila</v>
      </c>
      <c r="E338" s="104"/>
      <c r="F338" s="105">
        <v>-9</v>
      </c>
      <c r="G338" s="105">
        <v>11</v>
      </c>
      <c r="H338" s="105">
        <v>10</v>
      </c>
      <c r="I338" s="105">
        <v>4</v>
      </c>
      <c r="J338" s="105"/>
      <c r="K338" s="106">
        <f>IF(ISBLANK(F338),"",COUNTIF(F338:J338,"&gt;=0"))</f>
        <v>3</v>
      </c>
      <c r="L338" s="107">
        <f>IF(ISBLANK(F338),"",(IF(LEFT(F338,1)="-",1,0)+IF(LEFT(G338,1)="-",1,0)+IF(LEFT(H338,1)="-",1,0)+IF(LEFT(I338,1)="-",1,0)+IF(LEFT(J338,1)="-",1,0)))</f>
        <v>1</v>
      </c>
      <c r="M338" s="108">
        <f t="shared" si="14"/>
        <v>1</v>
      </c>
      <c r="N338" s="108" t="str">
        <f t="shared" si="14"/>
        <v/>
      </c>
    </row>
    <row r="339" spans="2:14">
      <c r="B339" s="102" t="s">
        <v>122</v>
      </c>
      <c r="C339" s="103" t="str">
        <f>IF(C331&gt;"",C331,"")</f>
        <v>Aleksi Räsänen</v>
      </c>
      <c r="D339" s="103" t="str">
        <f>IF(G330&gt;"",G330,"")</f>
        <v>Henri Kujala</v>
      </c>
      <c r="E339" s="104"/>
      <c r="F339" s="105"/>
      <c r="G339" s="105"/>
      <c r="H339" s="105"/>
      <c r="I339" s="105"/>
      <c r="J339" s="105"/>
      <c r="K339" s="106" t="str">
        <f>IF(ISBLANK(F339),"",COUNTIF(F339:J339,"&gt;=0"))</f>
        <v/>
      </c>
      <c r="L339" s="107" t="str">
        <f>IF(ISBLANK(F339),"",(IF(LEFT(F339,1)="-",1,0)+IF(LEFT(G339,1)="-",1,0)+IF(LEFT(H339,1)="-",1,0)+IF(LEFT(I339,1)="-",1,0)+IF(LEFT(J339,1)="-",1,0)))</f>
        <v/>
      </c>
      <c r="M339" s="108" t="str">
        <f t="shared" si="14"/>
        <v/>
      </c>
      <c r="N339" s="108" t="str">
        <f t="shared" si="14"/>
        <v/>
      </c>
    </row>
    <row r="340" spans="2:14">
      <c r="B340" s="94"/>
      <c r="C340" s="58"/>
      <c r="D340" s="58"/>
      <c r="E340" s="58"/>
      <c r="F340" s="58"/>
      <c r="G340" s="58"/>
      <c r="H340" s="58"/>
      <c r="I340" s="109" t="s">
        <v>123</v>
      </c>
      <c r="J340" s="109"/>
      <c r="K340" s="110">
        <f>SUM(K335:K339)</f>
        <v>10</v>
      </c>
      <c r="L340" s="110">
        <f>SUM(L335:L339)</f>
        <v>5</v>
      </c>
      <c r="M340" s="110">
        <f>SUM(M335:M339)</f>
        <v>3</v>
      </c>
      <c r="N340" s="110">
        <f>SUM(N335:N339)</f>
        <v>1</v>
      </c>
    </row>
    <row r="341" spans="2:14">
      <c r="B341" s="111" t="s">
        <v>124</v>
      </c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112"/>
    </row>
    <row r="342" spans="2:14">
      <c r="B342" s="113" t="s">
        <v>125</v>
      </c>
      <c r="C342" s="114"/>
      <c r="D342" s="114" t="s">
        <v>126</v>
      </c>
      <c r="E342" s="115"/>
      <c r="F342" s="114"/>
      <c r="G342" s="114" t="s">
        <v>35</v>
      </c>
      <c r="H342" s="115"/>
      <c r="I342" s="114"/>
      <c r="J342" s="116" t="s">
        <v>127</v>
      </c>
      <c r="K342" s="67"/>
      <c r="L342" s="58"/>
      <c r="M342" s="58"/>
      <c r="N342" s="112"/>
    </row>
    <row r="343" spans="2:14" ht="18.75" thickBot="1">
      <c r="B343" s="94"/>
      <c r="C343" s="58"/>
      <c r="D343" s="58"/>
      <c r="E343" s="58"/>
      <c r="F343" s="58"/>
      <c r="G343" s="58"/>
      <c r="H343" s="58"/>
      <c r="I343" s="58"/>
      <c r="J343" s="117" t="str">
        <f>IF(M340=3,C329,IF(N340=3,G329,""))</f>
        <v>PT Espoo</v>
      </c>
      <c r="K343" s="117"/>
      <c r="L343" s="117"/>
      <c r="M343" s="117"/>
      <c r="N343" s="117"/>
    </row>
    <row r="344" spans="2:14" ht="18.75" thickBot="1">
      <c r="B344" s="118"/>
      <c r="C344" s="119"/>
      <c r="D344" s="119"/>
      <c r="E344" s="119"/>
      <c r="F344" s="119"/>
      <c r="G344" s="119"/>
      <c r="H344" s="119"/>
      <c r="I344" s="119"/>
      <c r="J344" s="120"/>
      <c r="K344" s="120"/>
      <c r="L344" s="120"/>
      <c r="M344" s="120"/>
      <c r="N344" s="121"/>
    </row>
    <row r="345" spans="2:14" ht="16.5" thickTop="1" thickBot="1"/>
    <row r="346" spans="2:14" ht="16.5" thickTop="1">
      <c r="B346" s="50"/>
      <c r="C346" s="51"/>
      <c r="D346" s="52"/>
      <c r="E346" s="52"/>
      <c r="F346" s="53" t="s">
        <v>100</v>
      </c>
      <c r="G346" s="53"/>
      <c r="H346" s="54" t="s">
        <v>134</v>
      </c>
      <c r="I346" s="54"/>
      <c r="J346" s="54"/>
      <c r="K346" s="54"/>
      <c r="L346" s="54"/>
      <c r="M346" s="54"/>
      <c r="N346" s="54"/>
    </row>
    <row r="347" spans="2:14" ht="15.75">
      <c r="B347" s="55"/>
      <c r="C347" s="56" t="s">
        <v>101</v>
      </c>
      <c r="D347" s="57"/>
      <c r="E347" s="58"/>
      <c r="F347" s="59" t="s">
        <v>102</v>
      </c>
      <c r="G347" s="59"/>
      <c r="H347" s="60" t="s">
        <v>135</v>
      </c>
      <c r="I347" s="60"/>
      <c r="J347" s="60"/>
      <c r="K347" s="60"/>
      <c r="L347" s="60"/>
      <c r="M347" s="60"/>
      <c r="N347" s="60"/>
    </row>
    <row r="348" spans="2:14" ht="15.75">
      <c r="B348" s="61"/>
      <c r="C348" s="62"/>
      <c r="D348" s="58"/>
      <c r="E348" s="58"/>
      <c r="F348" s="63" t="s">
        <v>103</v>
      </c>
      <c r="G348" s="63"/>
      <c r="H348" s="64" t="s">
        <v>224</v>
      </c>
      <c r="I348" s="64"/>
      <c r="J348" s="64"/>
      <c r="K348" s="64"/>
      <c r="L348" s="64"/>
      <c r="M348" s="64"/>
      <c r="N348" s="64"/>
    </row>
    <row r="349" spans="2:14" ht="21" thickBot="1">
      <c r="B349" s="65"/>
      <c r="C349" s="66" t="s">
        <v>104</v>
      </c>
      <c r="D349" s="67"/>
      <c r="E349" s="58"/>
      <c r="F349" s="68" t="s">
        <v>105</v>
      </c>
      <c r="G349" s="68"/>
      <c r="H349" s="69">
        <v>43582</v>
      </c>
      <c r="I349" s="69"/>
      <c r="J349" s="69"/>
      <c r="K349" s="70" t="s">
        <v>106</v>
      </c>
      <c r="L349" s="71"/>
      <c r="M349" s="71"/>
      <c r="N349" s="71"/>
    </row>
    <row r="350" spans="2:14" ht="15.75" thickTop="1">
      <c r="B350" s="72"/>
      <c r="C350" s="73"/>
      <c r="D350" s="58"/>
      <c r="E350" s="58"/>
      <c r="F350" s="74"/>
      <c r="G350" s="73"/>
      <c r="H350" s="73"/>
      <c r="I350" s="75"/>
      <c r="J350" s="76"/>
      <c r="K350" s="77"/>
      <c r="L350" s="77"/>
      <c r="M350" s="77"/>
      <c r="N350" s="78"/>
    </row>
    <row r="351" spans="2:14" ht="16.5" thickBot="1">
      <c r="B351" s="79" t="s">
        <v>107</v>
      </c>
      <c r="C351" s="80" t="s">
        <v>6</v>
      </c>
      <c r="D351" s="80"/>
      <c r="E351" s="81"/>
      <c r="F351" s="82" t="s">
        <v>108</v>
      </c>
      <c r="G351" s="83" t="s">
        <v>8</v>
      </c>
      <c r="H351" s="83"/>
      <c r="I351" s="83"/>
      <c r="J351" s="83"/>
      <c r="K351" s="83"/>
      <c r="L351" s="83"/>
      <c r="M351" s="83"/>
      <c r="N351" s="83"/>
    </row>
    <row r="352" spans="2:14">
      <c r="B352" s="84" t="s">
        <v>109</v>
      </c>
      <c r="C352" s="85" t="s">
        <v>215</v>
      </c>
      <c r="D352" s="85"/>
      <c r="E352" s="86"/>
      <c r="F352" s="87" t="s">
        <v>110</v>
      </c>
      <c r="G352" s="88" t="s">
        <v>218</v>
      </c>
      <c r="H352" s="88"/>
      <c r="I352" s="88"/>
      <c r="J352" s="88"/>
      <c r="K352" s="88"/>
      <c r="L352" s="88"/>
      <c r="M352" s="88"/>
      <c r="N352" s="88"/>
    </row>
    <row r="353" spans="2:14">
      <c r="B353" s="89" t="s">
        <v>111</v>
      </c>
      <c r="C353" s="90" t="s">
        <v>216</v>
      </c>
      <c r="D353" s="90"/>
      <c r="E353" s="86"/>
      <c r="F353" s="91" t="s">
        <v>112</v>
      </c>
      <c r="G353" s="92" t="s">
        <v>219</v>
      </c>
      <c r="H353" s="92"/>
      <c r="I353" s="92"/>
      <c r="J353" s="92"/>
      <c r="K353" s="92"/>
      <c r="L353" s="92"/>
      <c r="M353" s="92"/>
      <c r="N353" s="92"/>
    </row>
    <row r="354" spans="2:14">
      <c r="B354" s="89" t="s">
        <v>113</v>
      </c>
      <c r="C354" s="90" t="s">
        <v>217</v>
      </c>
      <c r="D354" s="90"/>
      <c r="E354" s="86"/>
      <c r="F354" s="93" t="s">
        <v>114</v>
      </c>
      <c r="G354" s="92" t="s">
        <v>220</v>
      </c>
      <c r="H354" s="92"/>
      <c r="I354" s="92"/>
      <c r="J354" s="92"/>
      <c r="K354" s="92"/>
      <c r="L354" s="92"/>
      <c r="M354" s="92"/>
      <c r="N354" s="92"/>
    </row>
    <row r="355" spans="2:14" ht="15.75">
      <c r="B355" s="94"/>
      <c r="C355" s="58"/>
      <c r="D355" s="58"/>
      <c r="E355" s="58"/>
      <c r="F355" s="74"/>
      <c r="G355" s="95"/>
      <c r="H355" s="95"/>
      <c r="I355" s="95"/>
      <c r="J355" s="58"/>
      <c r="K355" s="58"/>
      <c r="L355" s="58"/>
      <c r="M355" s="96"/>
      <c r="N355" s="97"/>
    </row>
    <row r="356" spans="2:14">
      <c r="B356" s="98" t="s">
        <v>115</v>
      </c>
      <c r="C356" s="58"/>
      <c r="D356" s="58"/>
      <c r="E356" s="58"/>
      <c r="F356" s="99">
        <v>1</v>
      </c>
      <c r="G356" s="99">
        <v>2</v>
      </c>
      <c r="H356" s="99">
        <v>3</v>
      </c>
      <c r="I356" s="99">
        <v>4</v>
      </c>
      <c r="J356" s="99">
        <v>5</v>
      </c>
      <c r="K356" s="100" t="s">
        <v>26</v>
      </c>
      <c r="L356" s="100"/>
      <c r="M356" s="99" t="s">
        <v>116</v>
      </c>
      <c r="N356" s="101" t="s">
        <v>117</v>
      </c>
    </row>
    <row r="357" spans="2:14">
      <c r="B357" s="102" t="s">
        <v>118</v>
      </c>
      <c r="C357" s="103" t="str">
        <f>IF(C352&gt;"",C352,"")</f>
        <v>Alex Naumi</v>
      </c>
      <c r="D357" s="103" t="str">
        <f>IF(G352&gt;"",G352,"")</f>
        <v>Aleksi Räsänen</v>
      </c>
      <c r="E357" s="104"/>
      <c r="F357" s="105">
        <v>3</v>
      </c>
      <c r="G357" s="105">
        <v>5</v>
      </c>
      <c r="H357" s="105">
        <v>6</v>
      </c>
      <c r="I357" s="105"/>
      <c r="J357" s="105"/>
      <c r="K357" s="106">
        <f>IF(ISBLANK(F357),"",COUNTIF(F357:J357,"&gt;=0"))</f>
        <v>3</v>
      </c>
      <c r="L357" s="107">
        <f>IF(ISBLANK(F357),"",(IF(LEFT(F357,1)="-",1,0)+IF(LEFT(G357,1)="-",1,0)+IF(LEFT(H357,1)="-",1,0)+IF(LEFT(I357,1)="-",1,0)+IF(LEFT(J357,1)="-",1,0)))</f>
        <v>0</v>
      </c>
      <c r="M357" s="108">
        <f t="shared" ref="M357:M361" si="15">IF(K357=3,1,"")</f>
        <v>1</v>
      </c>
      <c r="N357" s="108" t="str">
        <f t="shared" ref="N357:N361" si="16">IF(L357=3,1,"")</f>
        <v/>
      </c>
    </row>
    <row r="358" spans="2:14">
      <c r="B358" s="102" t="s">
        <v>119</v>
      </c>
      <c r="C358" s="103" t="str">
        <f>IF(C353&gt;"",C353,"")</f>
        <v>Sam Khosravi</v>
      </c>
      <c r="D358" s="103" t="str">
        <f>IF(G353&gt;"",G353,"")</f>
        <v>Arttu Pihkala</v>
      </c>
      <c r="E358" s="104"/>
      <c r="F358" s="105">
        <v>9</v>
      </c>
      <c r="G358" s="105">
        <v>-9</v>
      </c>
      <c r="H358" s="105">
        <v>-7</v>
      </c>
      <c r="I358" s="105">
        <v>9</v>
      </c>
      <c r="J358" s="105">
        <v>9</v>
      </c>
      <c r="K358" s="106">
        <f>IF(ISBLANK(F358),"",COUNTIF(F358:J358,"&gt;=0"))</f>
        <v>3</v>
      </c>
      <c r="L358" s="107">
        <f>IF(ISBLANK(F358),"",(IF(LEFT(F358,1)="-",1,0)+IF(LEFT(G358,1)="-",1,0)+IF(LEFT(H358,1)="-",1,0)+IF(LEFT(I358,1)="-",1,0)+IF(LEFT(J358,1)="-",1,0)))</f>
        <v>2</v>
      </c>
      <c r="M358" s="108">
        <f t="shared" si="15"/>
        <v>1</v>
      </c>
      <c r="N358" s="108" t="str">
        <f t="shared" si="16"/>
        <v/>
      </c>
    </row>
    <row r="359" spans="2:14">
      <c r="B359" s="102" t="s">
        <v>120</v>
      </c>
      <c r="C359" s="103" t="str">
        <f>IF(C354&gt;"",C354,"")</f>
        <v>Esa Kanasuo</v>
      </c>
      <c r="D359" s="103" t="str">
        <f>IF(G354&gt;"",G354,"")</f>
        <v>Sam Li</v>
      </c>
      <c r="E359" s="104"/>
      <c r="F359" s="105">
        <v>7</v>
      </c>
      <c r="G359" s="105">
        <v>-5</v>
      </c>
      <c r="H359" s="105">
        <v>4</v>
      </c>
      <c r="I359" s="105">
        <v>12</v>
      </c>
      <c r="J359" s="105"/>
      <c r="K359" s="106">
        <f>IF(ISBLANK(F359),"",COUNTIF(F359:J359,"&gt;=0"))</f>
        <v>3</v>
      </c>
      <c r="L359" s="107">
        <f>IF(ISBLANK(F359),"",(IF(LEFT(F359,1)="-",1,0)+IF(LEFT(G359,1)="-",1,0)+IF(LEFT(H359,1)="-",1,0)+IF(LEFT(I359,1)="-",1,0)+IF(LEFT(J359,1)="-",1,0)))</f>
        <v>1</v>
      </c>
      <c r="M359" s="108">
        <f t="shared" si="15"/>
        <v>1</v>
      </c>
      <c r="N359" s="108" t="str">
        <f t="shared" si="16"/>
        <v/>
      </c>
    </row>
    <row r="360" spans="2:14">
      <c r="B360" s="102" t="s">
        <v>121</v>
      </c>
      <c r="C360" s="103" t="str">
        <f>IF(C352&gt;"",C352,"")</f>
        <v>Alex Naumi</v>
      </c>
      <c r="D360" s="103" t="str">
        <f>IF(G353&gt;"",G353,"")</f>
        <v>Arttu Pihkala</v>
      </c>
      <c r="E360" s="104"/>
      <c r="F360" s="105"/>
      <c r="G360" s="105"/>
      <c r="H360" s="105"/>
      <c r="I360" s="105"/>
      <c r="J360" s="105"/>
      <c r="K360" s="106" t="str">
        <f>IF(ISBLANK(F360),"",COUNTIF(F360:J360,"&gt;=0"))</f>
        <v/>
      </c>
      <c r="L360" s="107" t="str">
        <f>IF(ISBLANK(F360),"",(IF(LEFT(F360,1)="-",1,0)+IF(LEFT(G360,1)="-",1,0)+IF(LEFT(H360,1)="-",1,0)+IF(LEFT(I360,1)="-",1,0)+IF(LEFT(J360,1)="-",1,0)))</f>
        <v/>
      </c>
      <c r="M360" s="108" t="str">
        <f t="shared" si="15"/>
        <v/>
      </c>
      <c r="N360" s="108" t="str">
        <f t="shared" si="16"/>
        <v/>
      </c>
    </row>
    <row r="361" spans="2:14">
      <c r="B361" s="102" t="s">
        <v>122</v>
      </c>
      <c r="C361" s="103" t="str">
        <f>IF(C353&gt;"",C353,"")</f>
        <v>Sam Khosravi</v>
      </c>
      <c r="D361" s="103" t="str">
        <f>IF(G352&gt;"",G352,"")</f>
        <v>Aleksi Räsänen</v>
      </c>
      <c r="E361" s="104"/>
      <c r="F361" s="105"/>
      <c r="G361" s="105"/>
      <c r="H361" s="105"/>
      <c r="I361" s="105"/>
      <c r="J361" s="105"/>
      <c r="K361" s="106" t="str">
        <f>IF(ISBLANK(F361),"",COUNTIF(F361:J361,"&gt;=0"))</f>
        <v/>
      </c>
      <c r="L361" s="107" t="str">
        <f>IF(ISBLANK(F361),"",(IF(LEFT(F361,1)="-",1,0)+IF(LEFT(G361,1)="-",1,0)+IF(LEFT(H361,1)="-",1,0)+IF(LEFT(I361,1)="-",1,0)+IF(LEFT(J361,1)="-",1,0)))</f>
        <v/>
      </c>
      <c r="M361" s="108" t="str">
        <f t="shared" si="15"/>
        <v/>
      </c>
      <c r="N361" s="108" t="str">
        <f t="shared" si="16"/>
        <v/>
      </c>
    </row>
    <row r="362" spans="2:14">
      <c r="B362" s="94"/>
      <c r="C362" s="58"/>
      <c r="D362" s="58"/>
      <c r="E362" s="58"/>
      <c r="F362" s="58"/>
      <c r="G362" s="58"/>
      <c r="H362" s="58"/>
      <c r="I362" s="109" t="s">
        <v>123</v>
      </c>
      <c r="J362" s="109"/>
      <c r="K362" s="110">
        <f>SUM(K357:K361)</f>
        <v>9</v>
      </c>
      <c r="L362" s="110">
        <f>SUM(L357:L361)</f>
        <v>3</v>
      </c>
      <c r="M362" s="110">
        <f>SUM(M357:M361)</f>
        <v>3</v>
      </c>
      <c r="N362" s="110">
        <f>SUM(N357:N361)</f>
        <v>0</v>
      </c>
    </row>
    <row r="363" spans="2:14">
      <c r="B363" s="111" t="s">
        <v>124</v>
      </c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112"/>
    </row>
    <row r="364" spans="2:14">
      <c r="B364" s="113" t="s">
        <v>125</v>
      </c>
      <c r="C364" s="114"/>
      <c r="D364" s="114" t="s">
        <v>126</v>
      </c>
      <c r="E364" s="115"/>
      <c r="F364" s="114"/>
      <c r="G364" s="114" t="s">
        <v>35</v>
      </c>
      <c r="H364" s="115"/>
      <c r="I364" s="114"/>
      <c r="J364" s="116" t="s">
        <v>127</v>
      </c>
      <c r="K364" s="67"/>
      <c r="L364" s="58"/>
      <c r="M364" s="58"/>
      <c r="N364" s="112"/>
    </row>
    <row r="365" spans="2:14" ht="18.75" thickBot="1">
      <c r="B365" s="94"/>
      <c r="C365" s="58"/>
      <c r="D365" s="58"/>
      <c r="E365" s="58"/>
      <c r="F365" s="58"/>
      <c r="G365" s="58"/>
      <c r="H365" s="58"/>
      <c r="I365" s="58"/>
      <c r="J365" s="117" t="str">
        <f>IF(M362=3,C351,IF(N362=3,G351,""))</f>
        <v>KoKa</v>
      </c>
      <c r="K365" s="117"/>
      <c r="L365" s="117"/>
      <c r="M365" s="117"/>
      <c r="N365" s="117"/>
    </row>
    <row r="366" spans="2:14" ht="18.75" thickBot="1">
      <c r="B366" s="118"/>
      <c r="C366" s="119"/>
      <c r="D366" s="119"/>
      <c r="E366" s="119"/>
      <c r="F366" s="119"/>
      <c r="G366" s="119"/>
      <c r="H366" s="119"/>
      <c r="I366" s="119"/>
      <c r="J366" s="120"/>
      <c r="K366" s="120"/>
      <c r="L366" s="120"/>
      <c r="M366" s="120"/>
      <c r="N366" s="121"/>
    </row>
    <row r="367" spans="2:14" ht="15.75" thickTop="1"/>
  </sheetData>
  <mergeCells count="320">
    <mergeCell ref="J365:N365"/>
    <mergeCell ref="C353:D353"/>
    <mergeCell ref="G353:N353"/>
    <mergeCell ref="C354:D354"/>
    <mergeCell ref="G354:N354"/>
    <mergeCell ref="K356:L356"/>
    <mergeCell ref="I362:J362"/>
    <mergeCell ref="F349:G349"/>
    <mergeCell ref="H349:J349"/>
    <mergeCell ref="L349:N349"/>
    <mergeCell ref="C351:D351"/>
    <mergeCell ref="G351:N351"/>
    <mergeCell ref="C352:D352"/>
    <mergeCell ref="G352:N352"/>
    <mergeCell ref="J343:N343"/>
    <mergeCell ref="F346:G346"/>
    <mergeCell ref="H346:N346"/>
    <mergeCell ref="F347:G347"/>
    <mergeCell ref="H347:N347"/>
    <mergeCell ref="F348:G348"/>
    <mergeCell ref="H348:N348"/>
    <mergeCell ref="C331:D331"/>
    <mergeCell ref="G331:N331"/>
    <mergeCell ref="C332:D332"/>
    <mergeCell ref="G332:N332"/>
    <mergeCell ref="K334:L334"/>
    <mergeCell ref="I340:J340"/>
    <mergeCell ref="F327:G327"/>
    <mergeCell ref="H327:J327"/>
    <mergeCell ref="L327:N327"/>
    <mergeCell ref="C329:D329"/>
    <mergeCell ref="G329:N329"/>
    <mergeCell ref="C330:D330"/>
    <mergeCell ref="G330:N330"/>
    <mergeCell ref="J320:N320"/>
    <mergeCell ref="F324:G324"/>
    <mergeCell ref="H324:N324"/>
    <mergeCell ref="F325:G325"/>
    <mergeCell ref="H325:N325"/>
    <mergeCell ref="F326:G326"/>
    <mergeCell ref="H326:N326"/>
    <mergeCell ref="C308:D308"/>
    <mergeCell ref="G308:N308"/>
    <mergeCell ref="C309:D309"/>
    <mergeCell ref="G309:N309"/>
    <mergeCell ref="K311:L311"/>
    <mergeCell ref="I317:J317"/>
    <mergeCell ref="F304:G304"/>
    <mergeCell ref="H304:J304"/>
    <mergeCell ref="L304:N304"/>
    <mergeCell ref="C306:D306"/>
    <mergeCell ref="G306:N306"/>
    <mergeCell ref="C307:D307"/>
    <mergeCell ref="G307:N307"/>
    <mergeCell ref="J297:N297"/>
    <mergeCell ref="F301:G301"/>
    <mergeCell ref="H301:N301"/>
    <mergeCell ref="F302:G302"/>
    <mergeCell ref="H302:N302"/>
    <mergeCell ref="F303:G303"/>
    <mergeCell ref="H303:N303"/>
    <mergeCell ref="C285:D285"/>
    <mergeCell ref="G285:N285"/>
    <mergeCell ref="C286:D286"/>
    <mergeCell ref="G286:N286"/>
    <mergeCell ref="K288:L288"/>
    <mergeCell ref="I294:J294"/>
    <mergeCell ref="F281:G281"/>
    <mergeCell ref="H281:J281"/>
    <mergeCell ref="L281:N281"/>
    <mergeCell ref="C283:D283"/>
    <mergeCell ref="G283:N283"/>
    <mergeCell ref="C284:D284"/>
    <mergeCell ref="G284:N284"/>
    <mergeCell ref="J274:N274"/>
    <mergeCell ref="F278:G278"/>
    <mergeCell ref="H278:N278"/>
    <mergeCell ref="F279:G279"/>
    <mergeCell ref="H279:N279"/>
    <mergeCell ref="F280:G280"/>
    <mergeCell ref="H280:N280"/>
    <mergeCell ref="C262:D262"/>
    <mergeCell ref="G262:N262"/>
    <mergeCell ref="C263:D263"/>
    <mergeCell ref="G263:N263"/>
    <mergeCell ref="K265:L265"/>
    <mergeCell ref="I271:J271"/>
    <mergeCell ref="F258:G258"/>
    <mergeCell ref="H258:J258"/>
    <mergeCell ref="L258:N258"/>
    <mergeCell ref="C260:D260"/>
    <mergeCell ref="G260:N260"/>
    <mergeCell ref="C261:D261"/>
    <mergeCell ref="G261:N261"/>
    <mergeCell ref="J251:N251"/>
    <mergeCell ref="F255:G255"/>
    <mergeCell ref="H255:N255"/>
    <mergeCell ref="F256:G256"/>
    <mergeCell ref="H256:N256"/>
    <mergeCell ref="F257:G257"/>
    <mergeCell ref="H257:N257"/>
    <mergeCell ref="C239:D239"/>
    <mergeCell ref="G239:N239"/>
    <mergeCell ref="C240:D240"/>
    <mergeCell ref="G240:N240"/>
    <mergeCell ref="K242:L242"/>
    <mergeCell ref="I248:J248"/>
    <mergeCell ref="F235:G235"/>
    <mergeCell ref="H235:J235"/>
    <mergeCell ref="L235:N235"/>
    <mergeCell ref="C237:D237"/>
    <mergeCell ref="G237:N237"/>
    <mergeCell ref="C238:D238"/>
    <mergeCell ref="G238:N238"/>
    <mergeCell ref="J228:N228"/>
    <mergeCell ref="F232:G232"/>
    <mergeCell ref="H232:N232"/>
    <mergeCell ref="F233:G233"/>
    <mergeCell ref="H233:N233"/>
    <mergeCell ref="F234:G234"/>
    <mergeCell ref="H234:N234"/>
    <mergeCell ref="C216:D216"/>
    <mergeCell ref="G216:N216"/>
    <mergeCell ref="C217:D217"/>
    <mergeCell ref="G217:N217"/>
    <mergeCell ref="K219:L219"/>
    <mergeCell ref="I225:J225"/>
    <mergeCell ref="F212:G212"/>
    <mergeCell ref="H212:J212"/>
    <mergeCell ref="L212:N212"/>
    <mergeCell ref="C214:D214"/>
    <mergeCell ref="G214:N214"/>
    <mergeCell ref="C215:D215"/>
    <mergeCell ref="G215:N215"/>
    <mergeCell ref="J205:N205"/>
    <mergeCell ref="F209:G209"/>
    <mergeCell ref="H209:N209"/>
    <mergeCell ref="F210:G210"/>
    <mergeCell ref="H210:N210"/>
    <mergeCell ref="F211:G211"/>
    <mergeCell ref="H211:N211"/>
    <mergeCell ref="C193:D193"/>
    <mergeCell ref="G193:N193"/>
    <mergeCell ref="C194:D194"/>
    <mergeCell ref="G194:N194"/>
    <mergeCell ref="K196:L196"/>
    <mergeCell ref="I202:J202"/>
    <mergeCell ref="F189:G189"/>
    <mergeCell ref="H189:J189"/>
    <mergeCell ref="L189:N189"/>
    <mergeCell ref="C191:D191"/>
    <mergeCell ref="G191:N191"/>
    <mergeCell ref="C192:D192"/>
    <mergeCell ref="G192:N192"/>
    <mergeCell ref="J182:N182"/>
    <mergeCell ref="F186:G186"/>
    <mergeCell ref="H186:N186"/>
    <mergeCell ref="F187:G187"/>
    <mergeCell ref="H187:N187"/>
    <mergeCell ref="F188:G188"/>
    <mergeCell ref="H188:N188"/>
    <mergeCell ref="C170:D170"/>
    <mergeCell ref="G170:N170"/>
    <mergeCell ref="C171:D171"/>
    <mergeCell ref="G171:N171"/>
    <mergeCell ref="K173:L173"/>
    <mergeCell ref="I179:J179"/>
    <mergeCell ref="F166:G166"/>
    <mergeCell ref="H166:J166"/>
    <mergeCell ref="L166:N166"/>
    <mergeCell ref="C168:D168"/>
    <mergeCell ref="G168:N168"/>
    <mergeCell ref="C169:D169"/>
    <mergeCell ref="G169:N169"/>
    <mergeCell ref="J159:N159"/>
    <mergeCell ref="F163:G163"/>
    <mergeCell ref="H163:N163"/>
    <mergeCell ref="F164:G164"/>
    <mergeCell ref="H164:N164"/>
    <mergeCell ref="F165:G165"/>
    <mergeCell ref="H165:N165"/>
    <mergeCell ref="C147:D147"/>
    <mergeCell ref="G147:N147"/>
    <mergeCell ref="C148:D148"/>
    <mergeCell ref="G148:N148"/>
    <mergeCell ref="K150:L150"/>
    <mergeCell ref="I156:J156"/>
    <mergeCell ref="F143:G143"/>
    <mergeCell ref="H143:J143"/>
    <mergeCell ref="L143:N143"/>
    <mergeCell ref="C145:D145"/>
    <mergeCell ref="G145:N145"/>
    <mergeCell ref="C146:D146"/>
    <mergeCell ref="G146:N146"/>
    <mergeCell ref="J136:N136"/>
    <mergeCell ref="F140:G140"/>
    <mergeCell ref="H140:N140"/>
    <mergeCell ref="F141:G141"/>
    <mergeCell ref="H141:N141"/>
    <mergeCell ref="F142:G142"/>
    <mergeCell ref="H142:N142"/>
    <mergeCell ref="C124:D124"/>
    <mergeCell ref="G124:N124"/>
    <mergeCell ref="C125:D125"/>
    <mergeCell ref="G125:N125"/>
    <mergeCell ref="K127:L127"/>
    <mergeCell ref="I133:J133"/>
    <mergeCell ref="F120:G120"/>
    <mergeCell ref="H120:J120"/>
    <mergeCell ref="L120:N120"/>
    <mergeCell ref="C122:D122"/>
    <mergeCell ref="G122:N122"/>
    <mergeCell ref="C123:D123"/>
    <mergeCell ref="G123:N123"/>
    <mergeCell ref="J113:N113"/>
    <mergeCell ref="F117:G117"/>
    <mergeCell ref="H117:N117"/>
    <mergeCell ref="F118:G118"/>
    <mergeCell ref="H118:N118"/>
    <mergeCell ref="F119:G119"/>
    <mergeCell ref="H119:N119"/>
    <mergeCell ref="C101:D101"/>
    <mergeCell ref="G101:N101"/>
    <mergeCell ref="C102:D102"/>
    <mergeCell ref="G102:N102"/>
    <mergeCell ref="K104:L104"/>
    <mergeCell ref="I110:J110"/>
    <mergeCell ref="F97:G97"/>
    <mergeCell ref="H97:J97"/>
    <mergeCell ref="L97:N97"/>
    <mergeCell ref="C99:D99"/>
    <mergeCell ref="G99:N99"/>
    <mergeCell ref="C100:D100"/>
    <mergeCell ref="G100:N100"/>
    <mergeCell ref="J90:N90"/>
    <mergeCell ref="F94:G94"/>
    <mergeCell ref="H94:N94"/>
    <mergeCell ref="F95:G95"/>
    <mergeCell ref="H95:N95"/>
    <mergeCell ref="F96:G96"/>
    <mergeCell ref="H96:N96"/>
    <mergeCell ref="C78:D78"/>
    <mergeCell ref="G78:N78"/>
    <mergeCell ref="C79:D79"/>
    <mergeCell ref="G79:N79"/>
    <mergeCell ref="K81:L81"/>
    <mergeCell ref="I87:J87"/>
    <mergeCell ref="F74:G74"/>
    <mergeCell ref="H74:J74"/>
    <mergeCell ref="L74:N74"/>
    <mergeCell ref="C76:D76"/>
    <mergeCell ref="G76:N76"/>
    <mergeCell ref="C77:D77"/>
    <mergeCell ref="G77:N77"/>
    <mergeCell ref="J67:N67"/>
    <mergeCell ref="F71:G71"/>
    <mergeCell ref="H71:N71"/>
    <mergeCell ref="F72:G72"/>
    <mergeCell ref="H72:N72"/>
    <mergeCell ref="F73:G73"/>
    <mergeCell ref="H73:N73"/>
    <mergeCell ref="C55:D55"/>
    <mergeCell ref="G55:N55"/>
    <mergeCell ref="C56:D56"/>
    <mergeCell ref="G56:N56"/>
    <mergeCell ref="K58:L58"/>
    <mergeCell ref="I64:J64"/>
    <mergeCell ref="F51:G51"/>
    <mergeCell ref="H51:J51"/>
    <mergeCell ref="L51:N51"/>
    <mergeCell ref="C53:D53"/>
    <mergeCell ref="G53:N53"/>
    <mergeCell ref="C54:D54"/>
    <mergeCell ref="G54:N54"/>
    <mergeCell ref="J44:N44"/>
    <mergeCell ref="F48:G48"/>
    <mergeCell ref="H48:N48"/>
    <mergeCell ref="F49:G49"/>
    <mergeCell ref="H49:N49"/>
    <mergeCell ref="F50:G50"/>
    <mergeCell ref="H50:N50"/>
    <mergeCell ref="C32:D32"/>
    <mergeCell ref="G32:N32"/>
    <mergeCell ref="C33:D33"/>
    <mergeCell ref="G33:N33"/>
    <mergeCell ref="K35:L35"/>
    <mergeCell ref="I41:J41"/>
    <mergeCell ref="F28:G28"/>
    <mergeCell ref="H28:J28"/>
    <mergeCell ref="L28:N28"/>
    <mergeCell ref="C30:D30"/>
    <mergeCell ref="G30:N30"/>
    <mergeCell ref="C31:D31"/>
    <mergeCell ref="G31:N31"/>
    <mergeCell ref="J21:N21"/>
    <mergeCell ref="F25:G25"/>
    <mergeCell ref="H25:N25"/>
    <mergeCell ref="F26:G26"/>
    <mergeCell ref="H26:N26"/>
    <mergeCell ref="F27:G27"/>
    <mergeCell ref="H27:N27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4" workbookViewId="0">
      <selection activeCell="C9" sqref="C9"/>
    </sheetView>
  </sheetViews>
  <sheetFormatPr defaultRowHeight="15"/>
  <cols>
    <col min="1" max="1" width="6.140625" customWidth="1"/>
    <col min="3" max="3" width="13.42578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/>
      <c r="I2" s="7" t="s">
        <v>88</v>
      </c>
    </row>
    <row r="3" spans="1:10" ht="15.75">
      <c r="A3" s="1"/>
      <c r="B3" s="8" t="s">
        <v>1</v>
      </c>
      <c r="C3" s="9"/>
      <c r="D3" s="9" t="s">
        <v>90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35">
        <v>1</v>
      </c>
      <c r="B7" s="35">
        <v>5150</v>
      </c>
      <c r="C7" s="35" t="s">
        <v>10</v>
      </c>
      <c r="D7" s="35">
        <v>2</v>
      </c>
      <c r="E7" s="35"/>
      <c r="F7" s="35"/>
      <c r="G7" s="35">
        <v>1</v>
      </c>
      <c r="H7" s="33"/>
      <c r="I7" s="34"/>
    </row>
    <row r="8" spans="1:10">
      <c r="A8" s="35">
        <v>2</v>
      </c>
      <c r="B8" s="35">
        <v>4728</v>
      </c>
      <c r="C8" s="35" t="s">
        <v>11</v>
      </c>
      <c r="D8" s="35">
        <v>1</v>
      </c>
      <c r="E8" s="35"/>
      <c r="F8" s="35"/>
      <c r="G8" s="35">
        <v>2</v>
      </c>
      <c r="H8" s="33"/>
      <c r="I8" s="34"/>
    </row>
    <row r="9" spans="1:10">
      <c r="A9" s="35">
        <v>3</v>
      </c>
      <c r="B9" s="35">
        <v>3659</v>
      </c>
      <c r="C9" s="35" t="s">
        <v>87</v>
      </c>
      <c r="D9" s="35">
        <v>0</v>
      </c>
      <c r="E9" s="35"/>
      <c r="F9" s="35"/>
      <c r="G9" s="35">
        <v>3</v>
      </c>
      <c r="H9" s="33"/>
      <c r="I9" s="34"/>
    </row>
    <row r="10" spans="1:10">
      <c r="A10" s="36"/>
      <c r="B10" s="36"/>
      <c r="C10" s="37"/>
      <c r="D10" s="37"/>
      <c r="E10" s="37"/>
      <c r="F10" s="36"/>
      <c r="G10" s="36"/>
      <c r="H10" s="36"/>
      <c r="I10" s="34"/>
      <c r="J10" s="34"/>
    </row>
    <row r="11" spans="1:10">
      <c r="A11" s="34"/>
      <c r="B11" s="39"/>
      <c r="C11" s="32"/>
      <c r="D11" s="32" t="s">
        <v>34</v>
      </c>
      <c r="E11" s="215" t="s">
        <v>35</v>
      </c>
      <c r="F11" s="130"/>
      <c r="G11" s="122"/>
      <c r="H11" s="122"/>
      <c r="I11" s="122"/>
      <c r="J11" s="122"/>
    </row>
    <row r="12" spans="1:10">
      <c r="A12" s="34"/>
      <c r="B12" s="39"/>
      <c r="C12" s="32" t="s">
        <v>36</v>
      </c>
      <c r="D12" s="32" t="s">
        <v>138</v>
      </c>
      <c r="E12" s="40">
        <v>2</v>
      </c>
      <c r="F12" s="130"/>
      <c r="G12" s="122"/>
      <c r="H12" s="122"/>
      <c r="I12" s="122"/>
      <c r="J12" s="122"/>
    </row>
    <row r="13" spans="1:10">
      <c r="A13" s="34"/>
      <c r="B13" s="39"/>
      <c r="C13" s="32" t="s">
        <v>37</v>
      </c>
      <c r="D13" s="32" t="s">
        <v>138</v>
      </c>
      <c r="E13" s="40">
        <v>1</v>
      </c>
      <c r="F13" s="130"/>
      <c r="G13" s="122"/>
      <c r="H13" s="122"/>
      <c r="I13" s="122"/>
      <c r="J13" s="122"/>
    </row>
    <row r="14" spans="1:10">
      <c r="A14" s="34"/>
      <c r="B14" s="39"/>
      <c r="C14" s="32" t="s">
        <v>38</v>
      </c>
      <c r="D14" s="32" t="s">
        <v>151</v>
      </c>
      <c r="E14" s="40">
        <v>3</v>
      </c>
      <c r="F14" s="130"/>
      <c r="G14" s="122"/>
      <c r="H14" s="122"/>
      <c r="I14" s="122"/>
      <c r="J14" s="122"/>
    </row>
    <row r="15" spans="1:10">
      <c r="A15" s="34"/>
      <c r="B15" s="34"/>
      <c r="C15" s="36"/>
      <c r="D15" s="36"/>
      <c r="E15" s="43"/>
      <c r="F15" s="34"/>
      <c r="G15" s="34"/>
      <c r="H15" s="34"/>
      <c r="I15" s="34"/>
      <c r="J15" s="34"/>
    </row>
    <row r="18" spans="1:10">
      <c r="A18" s="32"/>
      <c r="B18" s="32" t="s">
        <v>3</v>
      </c>
      <c r="C18" s="32" t="s">
        <v>56</v>
      </c>
      <c r="D18" s="32" t="s">
        <v>25</v>
      </c>
      <c r="E18" s="32" t="s">
        <v>26</v>
      </c>
      <c r="F18" s="32" t="s">
        <v>27</v>
      </c>
      <c r="G18" s="32" t="s">
        <v>28</v>
      </c>
      <c r="H18" s="33"/>
      <c r="I18" s="34"/>
    </row>
    <row r="19" spans="1:10">
      <c r="A19" s="35">
        <v>1</v>
      </c>
      <c r="B19" s="35">
        <v>5119</v>
      </c>
      <c r="C19" s="35" t="s">
        <v>12</v>
      </c>
      <c r="D19" s="35">
        <v>2</v>
      </c>
      <c r="E19" s="35"/>
      <c r="F19" s="35"/>
      <c r="G19" s="35">
        <v>1</v>
      </c>
      <c r="H19" s="33"/>
      <c r="I19" s="34"/>
    </row>
    <row r="20" spans="1:10">
      <c r="A20" s="35">
        <v>2</v>
      </c>
      <c r="B20" s="35">
        <v>4703</v>
      </c>
      <c r="C20" s="35" t="s">
        <v>62</v>
      </c>
      <c r="D20" s="35">
        <v>1</v>
      </c>
      <c r="E20" s="35"/>
      <c r="F20" s="35"/>
      <c r="G20" s="35">
        <v>2</v>
      </c>
      <c r="H20" s="33"/>
      <c r="I20" s="34"/>
    </row>
    <row r="21" spans="1:10">
      <c r="A21" s="35">
        <v>3</v>
      </c>
      <c r="B21" s="35">
        <v>4217</v>
      </c>
      <c r="C21" s="35" t="s">
        <v>39</v>
      </c>
      <c r="D21" s="35">
        <v>0</v>
      </c>
      <c r="E21" s="35"/>
      <c r="F21" s="35"/>
      <c r="G21" s="35">
        <v>3</v>
      </c>
      <c r="H21" s="33"/>
      <c r="I21" s="34"/>
    </row>
    <row r="22" spans="1:10">
      <c r="A22" s="36"/>
      <c r="B22" s="36"/>
      <c r="C22" s="37"/>
      <c r="D22" s="37"/>
      <c r="E22" s="37"/>
      <c r="F22" s="37"/>
      <c r="G22" s="37"/>
      <c r="H22" s="37"/>
      <c r="I22" s="38"/>
      <c r="J22" s="38"/>
    </row>
    <row r="23" spans="1:10">
      <c r="A23" s="34"/>
      <c r="B23" s="39"/>
      <c r="C23" s="32"/>
      <c r="D23" s="32" t="s">
        <v>34</v>
      </c>
      <c r="E23" s="32" t="s">
        <v>35</v>
      </c>
    </row>
    <row r="24" spans="1:10">
      <c r="A24" s="34"/>
      <c r="B24" s="39"/>
      <c r="C24" s="32" t="s">
        <v>36</v>
      </c>
      <c r="D24" s="32" t="s">
        <v>138</v>
      </c>
      <c r="E24" s="35">
        <v>2</v>
      </c>
    </row>
    <row r="25" spans="1:10">
      <c r="A25" s="34"/>
      <c r="B25" s="39"/>
      <c r="C25" s="32" t="s">
        <v>37</v>
      </c>
      <c r="D25" s="32" t="s">
        <v>138</v>
      </c>
      <c r="E25" s="35">
        <v>1</v>
      </c>
    </row>
    <row r="26" spans="1:10">
      <c r="A26" s="34"/>
      <c r="B26" s="39"/>
      <c r="C26" s="32" t="s">
        <v>38</v>
      </c>
      <c r="D26" s="32" t="s">
        <v>138</v>
      </c>
      <c r="E26" s="35">
        <v>3</v>
      </c>
    </row>
    <row r="27" spans="1:10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30" spans="1:10">
      <c r="A30" s="32"/>
      <c r="B30" s="32" t="s">
        <v>3</v>
      </c>
      <c r="C30" s="32" t="s">
        <v>57</v>
      </c>
      <c r="D30" s="32" t="s">
        <v>25</v>
      </c>
      <c r="E30" s="32" t="s">
        <v>26</v>
      </c>
      <c r="F30" s="32" t="s">
        <v>27</v>
      </c>
      <c r="G30" s="32" t="s">
        <v>28</v>
      </c>
      <c r="H30" s="33"/>
      <c r="I30" s="34"/>
    </row>
    <row r="31" spans="1:10">
      <c r="A31" s="35">
        <v>1</v>
      </c>
      <c r="B31" s="35">
        <v>4778</v>
      </c>
      <c r="C31" s="35" t="s">
        <v>17</v>
      </c>
      <c r="D31" s="35"/>
      <c r="E31" s="35"/>
      <c r="F31" s="35"/>
      <c r="G31" s="35">
        <v>1</v>
      </c>
      <c r="H31" s="33"/>
      <c r="I31" s="34"/>
    </row>
    <row r="32" spans="1:10">
      <c r="A32" s="35">
        <v>2</v>
      </c>
      <c r="B32" s="35">
        <v>4480</v>
      </c>
      <c r="C32" s="35" t="s">
        <v>63</v>
      </c>
      <c r="D32" s="35"/>
      <c r="E32" s="35"/>
      <c r="F32" s="35"/>
      <c r="G32" s="35">
        <v>3</v>
      </c>
      <c r="H32" s="33"/>
      <c r="I32" s="34"/>
    </row>
    <row r="33" spans="1:10">
      <c r="A33" s="35">
        <v>3</v>
      </c>
      <c r="B33" s="35">
        <v>3993</v>
      </c>
      <c r="C33" s="35" t="s">
        <v>7</v>
      </c>
      <c r="D33" s="35"/>
      <c r="E33" s="35"/>
      <c r="F33" s="35"/>
      <c r="G33" s="35">
        <v>2</v>
      </c>
      <c r="H33" s="33"/>
      <c r="I33" s="34"/>
    </row>
    <row r="34" spans="1:10">
      <c r="A34" s="36"/>
      <c r="B34" s="36"/>
      <c r="C34" s="37"/>
      <c r="D34" s="37"/>
      <c r="E34" s="37"/>
      <c r="F34" s="37"/>
      <c r="G34" s="37"/>
      <c r="H34" s="37"/>
      <c r="I34" s="38"/>
      <c r="J34" s="38"/>
    </row>
    <row r="35" spans="1:10">
      <c r="A35" s="34"/>
      <c r="B35" s="39"/>
      <c r="C35" s="32"/>
      <c r="D35" s="32" t="s">
        <v>34</v>
      </c>
      <c r="E35" s="32" t="s">
        <v>35</v>
      </c>
    </row>
    <row r="36" spans="1:10">
      <c r="A36" s="34"/>
      <c r="B36" s="39"/>
      <c r="C36" s="32" t="s">
        <v>36</v>
      </c>
      <c r="D36" s="32" t="s">
        <v>151</v>
      </c>
      <c r="E36" s="35">
        <v>2</v>
      </c>
    </row>
    <row r="37" spans="1:10">
      <c r="A37" s="34"/>
      <c r="B37" s="39"/>
      <c r="C37" s="32" t="s">
        <v>37</v>
      </c>
      <c r="D37" s="32" t="s">
        <v>37</v>
      </c>
      <c r="E37" s="35">
        <v>1</v>
      </c>
    </row>
    <row r="38" spans="1:10">
      <c r="A38" s="34"/>
      <c r="B38" s="39"/>
      <c r="C38" s="32" t="s">
        <v>38</v>
      </c>
      <c r="D38" s="32" t="s">
        <v>138</v>
      </c>
      <c r="E38" s="35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47" workbookViewId="0">
      <selection activeCell="H70" sqref="H70"/>
    </sheetView>
  </sheetViews>
  <sheetFormatPr defaultRowHeight="15"/>
  <cols>
    <col min="1" max="1" width="3.42578125" customWidth="1"/>
    <col min="2" max="2" width="6.28515625" customWidth="1"/>
    <col min="3" max="3" width="20.7109375" customWidth="1"/>
    <col min="4" max="4" width="18.140625" customWidth="1"/>
  </cols>
  <sheetData>
    <row r="1" spans="1:14" ht="15.75" thickBot="1">
      <c r="A1" s="28"/>
      <c r="B1" s="28"/>
      <c r="C1" s="28"/>
      <c r="D1" s="28"/>
      <c r="E1" s="28"/>
    </row>
    <row r="2" spans="1:14" ht="16.5" thickTop="1">
      <c r="B2" s="50"/>
      <c r="C2" s="51"/>
      <c r="D2" s="52"/>
      <c r="E2" s="52"/>
      <c r="F2" s="53" t="s">
        <v>100</v>
      </c>
      <c r="G2" s="53"/>
      <c r="H2" s="54" t="s">
        <v>134</v>
      </c>
      <c r="I2" s="54"/>
      <c r="J2" s="54"/>
      <c r="K2" s="54"/>
      <c r="L2" s="54"/>
      <c r="M2" s="54"/>
      <c r="N2" s="54"/>
    </row>
    <row r="3" spans="1:14" ht="15.75">
      <c r="B3" s="55"/>
      <c r="C3" s="56" t="s">
        <v>101</v>
      </c>
      <c r="D3" s="57"/>
      <c r="E3" s="58"/>
      <c r="F3" s="59" t="s">
        <v>102</v>
      </c>
      <c r="G3" s="59"/>
      <c r="H3" s="60" t="s">
        <v>135</v>
      </c>
      <c r="I3" s="60"/>
      <c r="J3" s="60"/>
      <c r="K3" s="60"/>
      <c r="L3" s="60"/>
      <c r="M3" s="60"/>
      <c r="N3" s="60"/>
    </row>
    <row r="4" spans="1:14" ht="15.75">
      <c r="B4" s="61"/>
      <c r="C4" s="62"/>
      <c r="D4" s="58"/>
      <c r="E4" s="58"/>
      <c r="F4" s="63" t="s">
        <v>103</v>
      </c>
      <c r="G4" s="63"/>
      <c r="H4" s="64" t="s">
        <v>197</v>
      </c>
      <c r="I4" s="64"/>
      <c r="J4" s="64"/>
      <c r="K4" s="64"/>
      <c r="L4" s="64"/>
      <c r="M4" s="64"/>
      <c r="N4" s="64"/>
    </row>
    <row r="5" spans="1:14" ht="21" thickBot="1">
      <c r="B5" s="65"/>
      <c r="C5" s="66" t="s">
        <v>104</v>
      </c>
      <c r="D5" s="67"/>
      <c r="E5" s="58"/>
      <c r="F5" s="68" t="s">
        <v>105</v>
      </c>
      <c r="G5" s="68"/>
      <c r="H5" s="69">
        <v>43582</v>
      </c>
      <c r="I5" s="69"/>
      <c r="J5" s="69"/>
      <c r="K5" s="70" t="s">
        <v>106</v>
      </c>
      <c r="L5" s="71"/>
      <c r="M5" s="71"/>
      <c r="N5" s="71"/>
    </row>
    <row r="6" spans="1:14" ht="15.75" thickTop="1">
      <c r="B6" s="72"/>
      <c r="C6" s="73"/>
      <c r="D6" s="58"/>
      <c r="E6" s="58"/>
      <c r="F6" s="74"/>
      <c r="G6" s="73"/>
      <c r="H6" s="73"/>
      <c r="I6" s="75"/>
      <c r="J6" s="76"/>
      <c r="K6" s="77"/>
      <c r="L6" s="77"/>
      <c r="M6" s="77"/>
      <c r="N6" s="78"/>
    </row>
    <row r="7" spans="1:14" ht="16.5" thickBot="1">
      <c r="B7" s="79" t="s">
        <v>107</v>
      </c>
      <c r="C7" s="80" t="s">
        <v>87</v>
      </c>
      <c r="D7" s="80"/>
      <c r="E7" s="81"/>
      <c r="F7" s="82" t="s">
        <v>108</v>
      </c>
      <c r="G7" s="83" t="s">
        <v>63</v>
      </c>
      <c r="H7" s="83"/>
      <c r="I7" s="83"/>
      <c r="J7" s="83"/>
      <c r="K7" s="83"/>
      <c r="L7" s="83"/>
      <c r="M7" s="83"/>
      <c r="N7" s="83"/>
    </row>
    <row r="8" spans="1:14">
      <c r="B8" s="84" t="s">
        <v>109</v>
      </c>
      <c r="C8" s="85" t="s">
        <v>170</v>
      </c>
      <c r="D8" s="85"/>
      <c r="E8" s="86"/>
      <c r="F8" s="87" t="s">
        <v>110</v>
      </c>
      <c r="G8" s="88" t="s">
        <v>210</v>
      </c>
      <c r="H8" s="88"/>
      <c r="I8" s="88"/>
      <c r="J8" s="88"/>
      <c r="K8" s="88"/>
      <c r="L8" s="88"/>
      <c r="M8" s="88"/>
      <c r="N8" s="88"/>
    </row>
    <row r="9" spans="1:14">
      <c r="B9" s="89" t="s">
        <v>111</v>
      </c>
      <c r="C9" s="90" t="s">
        <v>142</v>
      </c>
      <c r="D9" s="90"/>
      <c r="E9" s="86"/>
      <c r="F9" s="91" t="s">
        <v>112</v>
      </c>
      <c r="G9" s="92" t="s">
        <v>64</v>
      </c>
      <c r="H9" s="92"/>
      <c r="I9" s="92"/>
      <c r="J9" s="92"/>
      <c r="K9" s="92"/>
      <c r="L9" s="92"/>
      <c r="M9" s="92"/>
      <c r="N9" s="92"/>
    </row>
    <row r="10" spans="1:14">
      <c r="B10" s="89" t="s">
        <v>113</v>
      </c>
      <c r="C10" s="90"/>
      <c r="D10" s="90"/>
      <c r="E10" s="86"/>
      <c r="F10" s="93" t="s">
        <v>114</v>
      </c>
      <c r="G10" s="92"/>
      <c r="H10" s="92"/>
      <c r="I10" s="92"/>
      <c r="J10" s="92"/>
      <c r="K10" s="92"/>
      <c r="L10" s="92"/>
      <c r="M10" s="92"/>
      <c r="N10" s="92"/>
    </row>
    <row r="11" spans="1:14" ht="15.75">
      <c r="B11" s="94"/>
      <c r="C11" s="58"/>
      <c r="D11" s="58"/>
      <c r="E11" s="58"/>
      <c r="F11" s="74"/>
      <c r="G11" s="95"/>
      <c r="H11" s="95"/>
      <c r="I11" s="95"/>
      <c r="J11" s="58"/>
      <c r="K11" s="58"/>
      <c r="L11" s="58"/>
      <c r="M11" s="96"/>
      <c r="N11" s="97"/>
    </row>
    <row r="12" spans="1:14">
      <c r="B12" s="98" t="s">
        <v>115</v>
      </c>
      <c r="C12" s="58"/>
      <c r="D12" s="58"/>
      <c r="E12" s="58"/>
      <c r="F12" s="99">
        <v>1</v>
      </c>
      <c r="G12" s="99">
        <v>2</v>
      </c>
      <c r="H12" s="99">
        <v>3</v>
      </c>
      <c r="I12" s="99">
        <v>4</v>
      </c>
      <c r="J12" s="99">
        <v>5</v>
      </c>
      <c r="K12" s="100" t="s">
        <v>26</v>
      </c>
      <c r="L12" s="100"/>
      <c r="M12" s="99" t="s">
        <v>116</v>
      </c>
      <c r="N12" s="101" t="s">
        <v>117</v>
      </c>
    </row>
    <row r="13" spans="1:14">
      <c r="B13" s="102" t="s">
        <v>118</v>
      </c>
      <c r="C13" s="103" t="str">
        <f>IF(C8&gt;"",C8,"")</f>
        <v>Arttu Pöri</v>
      </c>
      <c r="D13" s="103" t="str">
        <f>IF(G8&gt;"",G8,"")</f>
        <v>Nils Erik Halttunen</v>
      </c>
      <c r="E13" s="104"/>
      <c r="F13" s="105">
        <v>8</v>
      </c>
      <c r="G13" s="105">
        <v>7</v>
      </c>
      <c r="H13" s="105">
        <v>3</v>
      </c>
      <c r="I13" s="105"/>
      <c r="J13" s="105"/>
      <c r="K13" s="106">
        <f>IF(ISBLANK(F13),"",COUNTIF(F13:J13,"&gt;=0"))</f>
        <v>3</v>
      </c>
      <c r="L13" s="107">
        <f>IF(ISBLANK(F13),"",(IF(LEFT(F13,1)="-",1,0)+IF(LEFT(G13,1)="-",1,0)+IF(LEFT(H13,1)="-",1,0)+IF(LEFT(I13,1)="-",1,0)+IF(LEFT(J13,1)="-",1,0)))</f>
        <v>0</v>
      </c>
      <c r="M13" s="108">
        <f t="shared" ref="M13:N17" si="0">IF(K13=3,1,"")</f>
        <v>1</v>
      </c>
      <c r="N13" s="108" t="str">
        <f t="shared" si="0"/>
        <v/>
      </c>
    </row>
    <row r="14" spans="1:14">
      <c r="B14" s="102" t="s">
        <v>119</v>
      </c>
      <c r="C14" s="103" t="str">
        <f>IF(C9&gt;"",C9,"")</f>
        <v>Karl Joesaar</v>
      </c>
      <c r="D14" s="103" t="str">
        <f>IF(G9&gt;"",G9,"")</f>
        <v>Chen Fangda</v>
      </c>
      <c r="E14" s="104"/>
      <c r="F14" s="105">
        <v>-5</v>
      </c>
      <c r="G14" s="105">
        <v>-8</v>
      </c>
      <c r="H14" s="105">
        <v>-7</v>
      </c>
      <c r="I14" s="105"/>
      <c r="J14" s="105"/>
      <c r="K14" s="106">
        <f>IF(ISBLANK(F14),"",COUNTIF(F14:J14,"&gt;=0"))</f>
        <v>0</v>
      </c>
      <c r="L14" s="107">
        <f>IF(ISBLANK(F14),"",(IF(LEFT(F14,1)="-",1,0)+IF(LEFT(G14,1)="-",1,0)+IF(LEFT(H14,1)="-",1,0)+IF(LEFT(I14,1)="-",1,0)+IF(LEFT(J14,1)="-",1,0)))</f>
        <v>3</v>
      </c>
      <c r="M14" s="108" t="str">
        <f t="shared" si="0"/>
        <v/>
      </c>
      <c r="N14" s="108">
        <f t="shared" si="0"/>
        <v>1</v>
      </c>
    </row>
    <row r="15" spans="1:14">
      <c r="B15" s="102" t="s">
        <v>120</v>
      </c>
      <c r="C15" s="103" t="str">
        <f>IF(C10&gt;"",C10,"")</f>
        <v/>
      </c>
      <c r="D15" s="103" t="str">
        <f>IF(G10&gt;"",G10,"")</f>
        <v/>
      </c>
      <c r="E15" s="104"/>
      <c r="F15" s="105"/>
      <c r="G15" s="105"/>
      <c r="H15" s="105"/>
      <c r="I15" s="105"/>
      <c r="J15" s="105"/>
      <c r="K15" s="106" t="str">
        <f>IF(ISBLANK(F15),"",COUNTIF(F15:J15,"&gt;=0"))</f>
        <v/>
      </c>
      <c r="L15" s="107" t="str">
        <f>IF(ISBLANK(F15),"",(IF(LEFT(F15,1)="-",1,0)+IF(LEFT(G15,1)="-",1,0)+IF(LEFT(H15,1)="-",1,0)+IF(LEFT(I15,1)="-",1,0)+IF(LEFT(J15,1)="-",1,0)))</f>
        <v/>
      </c>
      <c r="M15" s="108" t="str">
        <f t="shared" si="0"/>
        <v/>
      </c>
      <c r="N15" s="108" t="str">
        <f t="shared" si="0"/>
        <v/>
      </c>
    </row>
    <row r="16" spans="1:14">
      <c r="B16" s="102" t="s">
        <v>121</v>
      </c>
      <c r="C16" s="103" t="str">
        <f>IF(C8&gt;"",C8,"")</f>
        <v>Arttu Pöri</v>
      </c>
      <c r="D16" s="103" t="str">
        <f>IF(G9&gt;"",G9,"")</f>
        <v>Chen Fangda</v>
      </c>
      <c r="E16" s="104"/>
      <c r="F16" s="105">
        <v>2</v>
      </c>
      <c r="G16" s="105">
        <v>8</v>
      </c>
      <c r="H16" s="105">
        <v>12</v>
      </c>
      <c r="I16" s="105"/>
      <c r="J16" s="105"/>
      <c r="K16" s="106">
        <f>IF(ISBLANK(F16),"",COUNTIF(F16:J16,"&gt;=0"))</f>
        <v>3</v>
      </c>
      <c r="L16" s="107">
        <f>IF(ISBLANK(F16),"",(IF(LEFT(F16,1)="-",1,0)+IF(LEFT(G16,1)="-",1,0)+IF(LEFT(H16,1)="-",1,0)+IF(LEFT(I16,1)="-",1,0)+IF(LEFT(J16,1)="-",1,0)))</f>
        <v>0</v>
      </c>
      <c r="M16" s="108">
        <f t="shared" si="0"/>
        <v>1</v>
      </c>
      <c r="N16" s="108" t="str">
        <f t="shared" si="0"/>
        <v/>
      </c>
    </row>
    <row r="17" spans="2:14">
      <c r="B17" s="102" t="s">
        <v>122</v>
      </c>
      <c r="C17" s="103" t="str">
        <f>IF(C9&gt;"",C9,"")</f>
        <v>Karl Joesaar</v>
      </c>
      <c r="D17" s="103" t="str">
        <f>IF(G8&gt;"",G8,"")</f>
        <v>Nils Erik Halttunen</v>
      </c>
      <c r="E17" s="104"/>
      <c r="F17" s="105">
        <v>6</v>
      </c>
      <c r="G17" s="105">
        <v>-9</v>
      </c>
      <c r="H17" s="105">
        <v>6</v>
      </c>
      <c r="I17" s="105">
        <v>4</v>
      </c>
      <c r="J17" s="105"/>
      <c r="K17" s="106">
        <f>IF(ISBLANK(F17),"",COUNTIF(F17:J17,"&gt;=0"))</f>
        <v>3</v>
      </c>
      <c r="L17" s="107">
        <f>IF(ISBLANK(F17),"",(IF(LEFT(F17,1)="-",1,0)+IF(LEFT(G17,1)="-",1,0)+IF(LEFT(H17,1)="-",1,0)+IF(LEFT(I17,1)="-",1,0)+IF(LEFT(J17,1)="-",1,0)))</f>
        <v>1</v>
      </c>
      <c r="M17" s="108">
        <f t="shared" si="0"/>
        <v>1</v>
      </c>
      <c r="N17" s="108" t="str">
        <f t="shared" si="0"/>
        <v/>
      </c>
    </row>
    <row r="18" spans="2:14">
      <c r="B18" s="94"/>
      <c r="C18" s="58"/>
      <c r="D18" s="58"/>
      <c r="E18" s="58"/>
      <c r="F18" s="58"/>
      <c r="G18" s="58"/>
      <c r="H18" s="58"/>
      <c r="I18" s="109" t="s">
        <v>123</v>
      </c>
      <c r="J18" s="109"/>
      <c r="K18" s="110">
        <f>SUM(K13:K17)</f>
        <v>9</v>
      </c>
      <c r="L18" s="110">
        <f>SUM(L13:L17)</f>
        <v>4</v>
      </c>
      <c r="M18" s="110">
        <f>SUM(M13:M17)</f>
        <v>3</v>
      </c>
      <c r="N18" s="110">
        <f>SUM(N13:N17)</f>
        <v>1</v>
      </c>
    </row>
    <row r="19" spans="2:14">
      <c r="B19" s="111" t="s">
        <v>124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12"/>
    </row>
    <row r="20" spans="2:14">
      <c r="B20" s="113" t="s">
        <v>125</v>
      </c>
      <c r="C20" s="114"/>
      <c r="D20" s="114" t="s">
        <v>126</v>
      </c>
      <c r="E20" s="115"/>
      <c r="F20" s="114"/>
      <c r="G20" s="114" t="s">
        <v>35</v>
      </c>
      <c r="H20" s="115"/>
      <c r="I20" s="114"/>
      <c r="J20" s="116" t="s">
        <v>127</v>
      </c>
      <c r="K20" s="67"/>
      <c r="L20" s="58"/>
      <c r="M20" s="58"/>
      <c r="N20" s="112"/>
    </row>
    <row r="21" spans="2:14" ht="18.75" thickBot="1">
      <c r="B21" s="94"/>
      <c r="C21" s="58"/>
      <c r="D21" s="58"/>
      <c r="E21" s="58"/>
      <c r="F21" s="58"/>
      <c r="G21" s="58"/>
      <c r="H21" s="58"/>
      <c r="I21" s="58"/>
      <c r="J21" s="117" t="str">
        <f>IF(M18=3,C7,IF(N18=3,G7,""))</f>
        <v>TIP-70 2</v>
      </c>
      <c r="K21" s="117"/>
      <c r="L21" s="117"/>
      <c r="M21" s="117"/>
      <c r="N21" s="117"/>
    </row>
    <row r="22" spans="2:14" ht="18.75" thickBot="1">
      <c r="B22" s="118"/>
      <c r="C22" s="119"/>
      <c r="D22" s="119"/>
      <c r="E22" s="119"/>
      <c r="F22" s="119"/>
      <c r="G22" s="119"/>
      <c r="H22" s="119"/>
      <c r="I22" s="119"/>
      <c r="J22" s="120"/>
      <c r="K22" s="120"/>
      <c r="L22" s="120"/>
      <c r="M22" s="120"/>
      <c r="N22" s="121"/>
    </row>
    <row r="23" spans="2:14" ht="16.5" thickTop="1" thickBot="1"/>
    <row r="24" spans="2:14" ht="16.5" thickTop="1">
      <c r="B24" s="50"/>
      <c r="C24" s="51"/>
      <c r="D24" s="52"/>
      <c r="E24" s="52"/>
      <c r="F24" s="53" t="s">
        <v>100</v>
      </c>
      <c r="G24" s="53"/>
      <c r="H24" s="54" t="s">
        <v>134</v>
      </c>
      <c r="I24" s="54"/>
      <c r="J24" s="54"/>
      <c r="K24" s="54"/>
      <c r="L24" s="54"/>
      <c r="M24" s="54"/>
      <c r="N24" s="54"/>
    </row>
    <row r="25" spans="2:14" ht="15.75">
      <c r="B25" s="55"/>
      <c r="C25" s="56" t="s">
        <v>101</v>
      </c>
      <c r="D25" s="57"/>
      <c r="E25" s="58"/>
      <c r="F25" s="59" t="s">
        <v>102</v>
      </c>
      <c r="G25" s="59"/>
      <c r="H25" s="60" t="s">
        <v>135</v>
      </c>
      <c r="I25" s="60"/>
      <c r="J25" s="60"/>
      <c r="K25" s="60"/>
      <c r="L25" s="60"/>
      <c r="M25" s="60"/>
      <c r="N25" s="60"/>
    </row>
    <row r="26" spans="2:14" ht="15.75">
      <c r="B26" s="61"/>
      <c r="C26" s="62"/>
      <c r="D26" s="58"/>
      <c r="E26" s="58"/>
      <c r="F26" s="63" t="s">
        <v>103</v>
      </c>
      <c r="G26" s="63"/>
      <c r="H26" s="64" t="s">
        <v>197</v>
      </c>
      <c r="I26" s="64"/>
      <c r="J26" s="64"/>
      <c r="K26" s="64"/>
      <c r="L26" s="64"/>
      <c r="M26" s="64"/>
      <c r="N26" s="64"/>
    </row>
    <row r="27" spans="2:14" ht="21" thickBot="1">
      <c r="B27" s="65"/>
      <c r="C27" s="66" t="s">
        <v>104</v>
      </c>
      <c r="D27" s="67"/>
      <c r="E27" s="58"/>
      <c r="F27" s="68" t="s">
        <v>105</v>
      </c>
      <c r="G27" s="68"/>
      <c r="H27" s="69">
        <v>43582</v>
      </c>
      <c r="I27" s="69"/>
      <c r="J27" s="69"/>
      <c r="K27" s="70" t="s">
        <v>106</v>
      </c>
      <c r="L27" s="71"/>
      <c r="M27" s="71"/>
      <c r="N27" s="71"/>
    </row>
    <row r="28" spans="2:14" ht="15.75" thickTop="1">
      <c r="B28" s="72"/>
      <c r="C28" s="73"/>
      <c r="D28" s="58"/>
      <c r="E28" s="58"/>
      <c r="F28" s="74"/>
      <c r="G28" s="73"/>
      <c r="H28" s="73"/>
      <c r="I28" s="75"/>
      <c r="J28" s="76"/>
      <c r="K28" s="77"/>
      <c r="L28" s="77"/>
      <c r="M28" s="77"/>
      <c r="N28" s="78"/>
    </row>
    <row r="29" spans="2:14" ht="16.5" thickBot="1">
      <c r="B29" s="79" t="s">
        <v>107</v>
      </c>
      <c r="C29" s="80" t="s">
        <v>39</v>
      </c>
      <c r="D29" s="80"/>
      <c r="E29" s="81"/>
      <c r="F29" s="82" t="s">
        <v>108</v>
      </c>
      <c r="G29" s="83" t="s">
        <v>87</v>
      </c>
      <c r="H29" s="83"/>
      <c r="I29" s="83"/>
      <c r="J29" s="83"/>
      <c r="K29" s="83"/>
      <c r="L29" s="83"/>
      <c r="M29" s="83"/>
      <c r="N29" s="83"/>
    </row>
    <row r="30" spans="2:14">
      <c r="B30" s="84" t="s">
        <v>109</v>
      </c>
      <c r="C30" s="85" t="s">
        <v>149</v>
      </c>
      <c r="D30" s="85"/>
      <c r="E30" s="86"/>
      <c r="F30" s="87" t="s">
        <v>110</v>
      </c>
      <c r="G30" s="88" t="s">
        <v>170</v>
      </c>
      <c r="H30" s="88"/>
      <c r="I30" s="88"/>
      <c r="J30" s="88"/>
      <c r="K30" s="88"/>
      <c r="L30" s="88"/>
      <c r="M30" s="88"/>
      <c r="N30" s="88"/>
    </row>
    <row r="31" spans="2:14">
      <c r="B31" s="89" t="s">
        <v>111</v>
      </c>
      <c r="C31" s="90" t="s">
        <v>150</v>
      </c>
      <c r="D31" s="90"/>
      <c r="E31" s="86"/>
      <c r="F31" s="91" t="s">
        <v>112</v>
      </c>
      <c r="G31" s="92"/>
      <c r="H31" s="92"/>
      <c r="I31" s="92"/>
      <c r="J31" s="92"/>
      <c r="K31" s="92"/>
      <c r="L31" s="92"/>
      <c r="M31" s="92"/>
      <c r="N31" s="92"/>
    </row>
    <row r="32" spans="2:14">
      <c r="B32" s="89" t="s">
        <v>113</v>
      </c>
      <c r="C32" s="90" t="s">
        <v>229</v>
      </c>
      <c r="D32" s="90"/>
      <c r="E32" s="86"/>
      <c r="F32" s="93" t="s">
        <v>114</v>
      </c>
      <c r="G32" s="92" t="s">
        <v>142</v>
      </c>
      <c r="H32" s="92"/>
      <c r="I32" s="92"/>
      <c r="J32" s="92"/>
      <c r="K32" s="92"/>
      <c r="L32" s="92"/>
      <c r="M32" s="92"/>
      <c r="N32" s="92"/>
    </row>
    <row r="33" spans="2:14" ht="15.75">
      <c r="B33" s="94"/>
      <c r="C33" s="58"/>
      <c r="D33" s="58"/>
      <c r="E33" s="58"/>
      <c r="F33" s="74"/>
      <c r="G33" s="95"/>
      <c r="H33" s="95"/>
      <c r="I33" s="95"/>
      <c r="J33" s="58"/>
      <c r="K33" s="58"/>
      <c r="L33" s="58"/>
      <c r="M33" s="96"/>
      <c r="N33" s="97"/>
    </row>
    <row r="34" spans="2:14">
      <c r="B34" s="98" t="s">
        <v>115</v>
      </c>
      <c r="C34" s="58"/>
      <c r="D34" s="58"/>
      <c r="E34" s="58"/>
      <c r="F34" s="99">
        <v>1</v>
      </c>
      <c r="G34" s="99">
        <v>2</v>
      </c>
      <c r="H34" s="99">
        <v>3</v>
      </c>
      <c r="I34" s="99">
        <v>4</v>
      </c>
      <c r="J34" s="99">
        <v>5</v>
      </c>
      <c r="K34" s="100" t="s">
        <v>26</v>
      </c>
      <c r="L34" s="100"/>
      <c r="M34" s="99" t="s">
        <v>116</v>
      </c>
      <c r="N34" s="101" t="s">
        <v>117</v>
      </c>
    </row>
    <row r="35" spans="2:14">
      <c r="B35" s="102" t="s">
        <v>118</v>
      </c>
      <c r="C35" s="103" t="str">
        <f>IF(C30&gt;"",C30,"")</f>
        <v>Joni Rahikainen</v>
      </c>
      <c r="D35" s="103" t="str">
        <f>IF(G30&gt;"",G30,"")</f>
        <v>Arttu Pöri</v>
      </c>
      <c r="E35" s="104"/>
      <c r="F35" s="105">
        <v>-12</v>
      </c>
      <c r="G35" s="105">
        <v>6</v>
      </c>
      <c r="H35" s="105">
        <v>8</v>
      </c>
      <c r="I35" s="105">
        <v>-9</v>
      </c>
      <c r="J35" s="105">
        <v>9</v>
      </c>
      <c r="K35" s="106">
        <f>IF(ISBLANK(F35),"",COUNTIF(F35:J35,"&gt;=0"))</f>
        <v>3</v>
      </c>
      <c r="L35" s="107">
        <f>IF(ISBLANK(F35),"",(IF(LEFT(F35,1)="-",1,0)+IF(LEFT(G35,1)="-",1,0)+IF(LEFT(H35,1)="-",1,0)+IF(LEFT(I35,1)="-",1,0)+IF(LEFT(J35,1)="-",1,0)))</f>
        <v>2</v>
      </c>
      <c r="M35" s="108">
        <f t="shared" ref="M35:N39" si="1">IF(K35=3,1,"")</f>
        <v>1</v>
      </c>
      <c r="N35" s="108" t="str">
        <f t="shared" si="1"/>
        <v/>
      </c>
    </row>
    <row r="36" spans="2:14">
      <c r="B36" s="102" t="s">
        <v>119</v>
      </c>
      <c r="C36" s="103" t="str">
        <f>IF(C31&gt;"",C31,"")</f>
        <v>Matias Ylinen</v>
      </c>
      <c r="D36" s="103" t="str">
        <f>IF(G31&gt;"",G31,"")</f>
        <v/>
      </c>
      <c r="E36" s="104"/>
      <c r="F36" s="105">
        <v>0</v>
      </c>
      <c r="G36" s="105">
        <v>0</v>
      </c>
      <c r="H36" s="105">
        <v>0</v>
      </c>
      <c r="I36" s="105"/>
      <c r="J36" s="105"/>
      <c r="K36" s="106">
        <f>IF(ISBLANK(F36),"",COUNTIF(F36:J36,"&gt;=0"))</f>
        <v>3</v>
      </c>
      <c r="L36" s="107">
        <f>IF(ISBLANK(F36),"",(IF(LEFT(F36,1)="-",1,0)+IF(LEFT(G36,1)="-",1,0)+IF(LEFT(H36,1)="-",1,0)+IF(LEFT(I36,1)="-",1,0)+IF(LEFT(J36,1)="-",1,0)))</f>
        <v>0</v>
      </c>
      <c r="M36" s="108">
        <f t="shared" si="1"/>
        <v>1</v>
      </c>
      <c r="N36" s="108" t="str">
        <f t="shared" si="1"/>
        <v/>
      </c>
    </row>
    <row r="37" spans="2:14">
      <c r="B37" s="102" t="s">
        <v>120</v>
      </c>
      <c r="C37" s="103" t="str">
        <f>IF(C32&gt;"",C32,"")</f>
        <v>Aaro Mäkelä</v>
      </c>
      <c r="D37" s="103" t="str">
        <f>IF(G32&gt;"",G32,"")</f>
        <v>Karl Joesaar</v>
      </c>
      <c r="E37" s="104"/>
      <c r="F37" s="105">
        <v>-5</v>
      </c>
      <c r="G37" s="105">
        <v>9</v>
      </c>
      <c r="H37" s="105">
        <v>8</v>
      </c>
      <c r="I37" s="105">
        <v>9</v>
      </c>
      <c r="J37" s="105"/>
      <c r="K37" s="106">
        <f>IF(ISBLANK(F37),"",COUNTIF(F37:J37,"&gt;=0"))</f>
        <v>3</v>
      </c>
      <c r="L37" s="107">
        <f>IF(ISBLANK(F37),"",(IF(LEFT(F37,1)="-",1,0)+IF(LEFT(G37,1)="-",1,0)+IF(LEFT(H37,1)="-",1,0)+IF(LEFT(I37,1)="-",1,0)+IF(LEFT(J37,1)="-",1,0)))</f>
        <v>1</v>
      </c>
      <c r="M37" s="108">
        <f t="shared" si="1"/>
        <v>1</v>
      </c>
      <c r="N37" s="108" t="str">
        <f t="shared" si="1"/>
        <v/>
      </c>
    </row>
    <row r="38" spans="2:14">
      <c r="B38" s="102" t="s">
        <v>121</v>
      </c>
      <c r="C38" s="103" t="str">
        <f>IF(C30&gt;"",C30,"")</f>
        <v>Joni Rahikainen</v>
      </c>
      <c r="D38" s="103" t="str">
        <f>IF(G31&gt;"",G31,"")</f>
        <v/>
      </c>
      <c r="E38" s="104"/>
      <c r="F38" s="105"/>
      <c r="G38" s="105"/>
      <c r="H38" s="105"/>
      <c r="I38" s="105"/>
      <c r="J38" s="105"/>
      <c r="K38" s="106" t="str">
        <f>IF(ISBLANK(F38),"",COUNTIF(F38:J38,"&gt;=0"))</f>
        <v/>
      </c>
      <c r="L38" s="107" t="str">
        <f>IF(ISBLANK(F38),"",(IF(LEFT(F38,1)="-",1,0)+IF(LEFT(G38,1)="-",1,0)+IF(LEFT(H38,1)="-",1,0)+IF(LEFT(I38,1)="-",1,0)+IF(LEFT(J38,1)="-",1,0)))</f>
        <v/>
      </c>
      <c r="M38" s="108" t="str">
        <f t="shared" si="1"/>
        <v/>
      </c>
      <c r="N38" s="108" t="str">
        <f t="shared" si="1"/>
        <v/>
      </c>
    </row>
    <row r="39" spans="2:14">
      <c r="B39" s="102" t="s">
        <v>122</v>
      </c>
      <c r="C39" s="103" t="str">
        <f>IF(C31&gt;"",C31,"")</f>
        <v>Matias Ylinen</v>
      </c>
      <c r="D39" s="103" t="str">
        <f>IF(G30&gt;"",G30,"")</f>
        <v>Arttu Pöri</v>
      </c>
      <c r="E39" s="104"/>
      <c r="F39" s="105"/>
      <c r="G39" s="105"/>
      <c r="H39" s="105"/>
      <c r="I39" s="105"/>
      <c r="J39" s="105"/>
      <c r="K39" s="106" t="str">
        <f>IF(ISBLANK(F39),"",COUNTIF(F39:J39,"&gt;=0"))</f>
        <v/>
      </c>
      <c r="L39" s="107" t="str">
        <f>IF(ISBLANK(F39),"",(IF(LEFT(F39,1)="-",1,0)+IF(LEFT(G39,1)="-",1,0)+IF(LEFT(H39,1)="-",1,0)+IF(LEFT(I39,1)="-",1,0)+IF(LEFT(J39,1)="-",1,0)))</f>
        <v/>
      </c>
      <c r="M39" s="108" t="str">
        <f t="shared" si="1"/>
        <v/>
      </c>
      <c r="N39" s="108" t="str">
        <f t="shared" si="1"/>
        <v/>
      </c>
    </row>
    <row r="40" spans="2:14">
      <c r="B40" s="94"/>
      <c r="C40" s="58"/>
      <c r="D40" s="58"/>
      <c r="E40" s="58"/>
      <c r="F40" s="58"/>
      <c r="G40" s="58"/>
      <c r="H40" s="58"/>
      <c r="I40" s="109" t="s">
        <v>123</v>
      </c>
      <c r="J40" s="109"/>
      <c r="K40" s="110">
        <f>SUM(K35:K39)</f>
        <v>9</v>
      </c>
      <c r="L40" s="110">
        <f>SUM(L35:L39)</f>
        <v>3</v>
      </c>
      <c r="M40" s="110">
        <f>SUM(M35:M39)</f>
        <v>3</v>
      </c>
      <c r="N40" s="110">
        <f>SUM(N35:N39)</f>
        <v>0</v>
      </c>
    </row>
    <row r="41" spans="2:14">
      <c r="B41" s="111" t="s">
        <v>124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12"/>
    </row>
    <row r="42" spans="2:14">
      <c r="B42" s="113" t="s">
        <v>125</v>
      </c>
      <c r="C42" s="114"/>
      <c r="D42" s="114" t="s">
        <v>126</v>
      </c>
      <c r="E42" s="115"/>
      <c r="F42" s="114"/>
      <c r="G42" s="114" t="s">
        <v>35</v>
      </c>
      <c r="H42" s="115"/>
      <c r="I42" s="114"/>
      <c r="J42" s="116" t="s">
        <v>127</v>
      </c>
      <c r="K42" s="67"/>
      <c r="L42" s="58"/>
      <c r="M42" s="58"/>
      <c r="N42" s="112"/>
    </row>
    <row r="43" spans="2:14" ht="18.75" thickBot="1">
      <c r="B43" s="94"/>
      <c r="C43" s="58"/>
      <c r="D43" s="58"/>
      <c r="E43" s="58"/>
      <c r="F43" s="58"/>
      <c r="G43" s="58"/>
      <c r="H43" s="58"/>
      <c r="I43" s="58"/>
      <c r="J43" s="117" t="str">
        <f>IF(M40=3,C29,IF(N40=3,G29,""))</f>
        <v>PT Espoo 2</v>
      </c>
      <c r="K43" s="117"/>
      <c r="L43" s="117"/>
      <c r="M43" s="117"/>
      <c r="N43" s="117"/>
    </row>
    <row r="44" spans="2:14" ht="18.75" thickBot="1">
      <c r="B44" s="118"/>
      <c r="C44" s="119"/>
      <c r="D44" s="119"/>
      <c r="E44" s="119"/>
      <c r="F44" s="119"/>
      <c r="G44" s="119"/>
      <c r="H44" s="119"/>
      <c r="I44" s="119"/>
      <c r="J44" s="120"/>
      <c r="K44" s="120"/>
      <c r="L44" s="120"/>
      <c r="M44" s="120"/>
      <c r="N44" s="121"/>
    </row>
    <row r="45" spans="2:14" ht="16.5" thickTop="1" thickBot="1"/>
    <row r="46" spans="2:14" ht="16.5" thickTop="1">
      <c r="B46" s="50"/>
      <c r="C46" s="51"/>
      <c r="D46" s="52"/>
      <c r="E46" s="52"/>
      <c r="F46" s="53" t="s">
        <v>100</v>
      </c>
      <c r="G46" s="53"/>
      <c r="H46" s="54" t="s">
        <v>134</v>
      </c>
      <c r="I46" s="54"/>
      <c r="J46" s="54"/>
      <c r="K46" s="54"/>
      <c r="L46" s="54"/>
      <c r="M46" s="54"/>
      <c r="N46" s="54"/>
    </row>
    <row r="47" spans="2:14" ht="15.75">
      <c r="B47" s="55"/>
      <c r="C47" s="56" t="s">
        <v>101</v>
      </c>
      <c r="D47" s="57"/>
      <c r="E47" s="58"/>
      <c r="F47" s="59" t="s">
        <v>102</v>
      </c>
      <c r="G47" s="59"/>
      <c r="H47" s="60" t="s">
        <v>135</v>
      </c>
      <c r="I47" s="60"/>
      <c r="J47" s="60"/>
      <c r="K47" s="60"/>
      <c r="L47" s="60"/>
      <c r="M47" s="60"/>
      <c r="N47" s="60"/>
    </row>
    <row r="48" spans="2:14" ht="15.75">
      <c r="B48" s="61"/>
      <c r="C48" s="62"/>
      <c r="D48" s="58"/>
      <c r="E48" s="58"/>
      <c r="F48" s="63" t="s">
        <v>103</v>
      </c>
      <c r="G48" s="63"/>
      <c r="H48" s="64" t="s">
        <v>197</v>
      </c>
      <c r="I48" s="64"/>
      <c r="J48" s="64"/>
      <c r="K48" s="64"/>
      <c r="L48" s="64"/>
      <c r="M48" s="64"/>
      <c r="N48" s="64"/>
    </row>
    <row r="49" spans="2:14" ht="21" thickBot="1">
      <c r="B49" s="65"/>
      <c r="C49" s="66" t="s">
        <v>104</v>
      </c>
      <c r="D49" s="67"/>
      <c r="E49" s="58"/>
      <c r="F49" s="68" t="s">
        <v>105</v>
      </c>
      <c r="G49" s="68"/>
      <c r="H49" s="69">
        <v>43582</v>
      </c>
      <c r="I49" s="69"/>
      <c r="J49" s="69"/>
      <c r="K49" s="70" t="s">
        <v>106</v>
      </c>
      <c r="L49" s="71"/>
      <c r="M49" s="71"/>
      <c r="N49" s="71"/>
    </row>
    <row r="50" spans="2:14" ht="15.75" thickTop="1">
      <c r="B50" s="72"/>
      <c r="C50" s="73"/>
      <c r="D50" s="58"/>
      <c r="E50" s="58"/>
      <c r="F50" s="74"/>
      <c r="G50" s="73"/>
      <c r="H50" s="73"/>
      <c r="I50" s="75"/>
      <c r="J50" s="76"/>
      <c r="K50" s="77"/>
      <c r="L50" s="77"/>
      <c r="M50" s="77"/>
      <c r="N50" s="78"/>
    </row>
    <row r="51" spans="2:14" ht="16.5" thickBot="1">
      <c r="B51" s="79" t="s">
        <v>107</v>
      </c>
      <c r="C51" s="80" t="s">
        <v>39</v>
      </c>
      <c r="D51" s="80"/>
      <c r="E51" s="81"/>
      <c r="F51" s="82" t="s">
        <v>108</v>
      </c>
      <c r="G51" s="83" t="s">
        <v>63</v>
      </c>
      <c r="H51" s="83"/>
      <c r="I51" s="83"/>
      <c r="J51" s="83"/>
      <c r="K51" s="83"/>
      <c r="L51" s="83"/>
      <c r="M51" s="83"/>
      <c r="N51" s="83"/>
    </row>
    <row r="52" spans="2:14">
      <c r="B52" s="84" t="s">
        <v>109</v>
      </c>
      <c r="C52" s="85" t="s">
        <v>150</v>
      </c>
      <c r="D52" s="85"/>
      <c r="E52" s="86"/>
      <c r="F52" s="87" t="s">
        <v>110</v>
      </c>
      <c r="G52" s="88" t="s">
        <v>210</v>
      </c>
      <c r="H52" s="88"/>
      <c r="I52" s="88"/>
      <c r="J52" s="88"/>
      <c r="K52" s="88"/>
      <c r="L52" s="88"/>
      <c r="M52" s="88"/>
      <c r="N52" s="88"/>
    </row>
    <row r="53" spans="2:14">
      <c r="B53" s="89" t="s">
        <v>111</v>
      </c>
      <c r="C53" s="90" t="s">
        <v>229</v>
      </c>
      <c r="D53" s="90"/>
      <c r="E53" s="86"/>
      <c r="F53" s="91" t="s">
        <v>112</v>
      </c>
      <c r="G53" s="92"/>
      <c r="H53" s="92"/>
      <c r="I53" s="92"/>
      <c r="J53" s="92"/>
      <c r="K53" s="92"/>
      <c r="L53" s="92"/>
      <c r="M53" s="92"/>
      <c r="N53" s="92"/>
    </row>
    <row r="54" spans="2:14">
      <c r="B54" s="89" t="s">
        <v>113</v>
      </c>
      <c r="C54" s="90" t="s">
        <v>149</v>
      </c>
      <c r="D54" s="90"/>
      <c r="E54" s="86"/>
      <c r="F54" s="93" t="s">
        <v>114</v>
      </c>
      <c r="G54" s="92" t="s">
        <v>64</v>
      </c>
      <c r="H54" s="92"/>
      <c r="I54" s="92"/>
      <c r="J54" s="92"/>
      <c r="K54" s="92"/>
      <c r="L54" s="92"/>
      <c r="M54" s="92"/>
      <c r="N54" s="92"/>
    </row>
    <row r="55" spans="2:14" ht="15.75">
      <c r="B55" s="94"/>
      <c r="C55" s="58"/>
      <c r="D55" s="58"/>
      <c r="E55" s="58"/>
      <c r="F55" s="74"/>
      <c r="G55" s="95"/>
      <c r="H55" s="95"/>
      <c r="I55" s="95"/>
      <c r="J55" s="58"/>
      <c r="K55" s="58"/>
      <c r="L55" s="58"/>
      <c r="M55" s="96"/>
      <c r="N55" s="97"/>
    </row>
    <row r="56" spans="2:14">
      <c r="B56" s="98" t="s">
        <v>115</v>
      </c>
      <c r="C56" s="58"/>
      <c r="D56" s="58"/>
      <c r="E56" s="58"/>
      <c r="F56" s="99">
        <v>1</v>
      </c>
      <c r="G56" s="99">
        <v>2</v>
      </c>
      <c r="H56" s="99">
        <v>3</v>
      </c>
      <c r="I56" s="99">
        <v>4</v>
      </c>
      <c r="J56" s="99">
        <v>5</v>
      </c>
      <c r="K56" s="100" t="s">
        <v>26</v>
      </c>
      <c r="L56" s="100"/>
      <c r="M56" s="99" t="s">
        <v>116</v>
      </c>
      <c r="N56" s="101" t="s">
        <v>117</v>
      </c>
    </row>
    <row r="57" spans="2:14">
      <c r="B57" s="102" t="s">
        <v>118</v>
      </c>
      <c r="C57" s="103" t="str">
        <f>IF(C52&gt;"",C52,"")</f>
        <v>Matias Ylinen</v>
      </c>
      <c r="D57" s="103" t="str">
        <f>IF(G52&gt;"",G52,"")</f>
        <v>Nils Erik Halttunen</v>
      </c>
      <c r="E57" s="104"/>
      <c r="F57" s="105">
        <v>6</v>
      </c>
      <c r="G57" s="105">
        <v>5</v>
      </c>
      <c r="H57" s="105">
        <v>9</v>
      </c>
      <c r="I57" s="105"/>
      <c r="J57" s="105"/>
      <c r="K57" s="106">
        <f>IF(ISBLANK(F57),"",COUNTIF(F57:J57,"&gt;=0"))</f>
        <v>3</v>
      </c>
      <c r="L57" s="107">
        <f>IF(ISBLANK(F57),"",(IF(LEFT(F57,1)="-",1,0)+IF(LEFT(G57,1)="-",1,0)+IF(LEFT(H57,1)="-",1,0)+IF(LEFT(I57,1)="-",1,0)+IF(LEFT(J57,1)="-",1,0)))</f>
        <v>0</v>
      </c>
      <c r="M57" s="108">
        <f t="shared" ref="M57:N61" si="2">IF(K57=3,1,"")</f>
        <v>1</v>
      </c>
      <c r="N57" s="108" t="str">
        <f t="shared" si="2"/>
        <v/>
      </c>
    </row>
    <row r="58" spans="2:14">
      <c r="B58" s="102" t="s">
        <v>119</v>
      </c>
      <c r="C58" s="103" t="str">
        <f>IF(C53&gt;"",C53,"")</f>
        <v>Aaro Mäkelä</v>
      </c>
      <c r="D58" s="103" t="str">
        <f>IF(G53&gt;"",G53,"")</f>
        <v/>
      </c>
      <c r="E58" s="104"/>
      <c r="F58" s="105">
        <v>0</v>
      </c>
      <c r="G58" s="105">
        <v>0</v>
      </c>
      <c r="H58" s="105">
        <v>0</v>
      </c>
      <c r="I58" s="105"/>
      <c r="J58" s="105"/>
      <c r="K58" s="106">
        <f>IF(ISBLANK(F58),"",COUNTIF(F58:J58,"&gt;=0"))</f>
        <v>3</v>
      </c>
      <c r="L58" s="107">
        <f>IF(ISBLANK(F58),"",(IF(LEFT(F58,1)="-",1,0)+IF(LEFT(G58,1)="-",1,0)+IF(LEFT(H58,1)="-",1,0)+IF(LEFT(I58,1)="-",1,0)+IF(LEFT(J58,1)="-",1,0)))</f>
        <v>0</v>
      </c>
      <c r="M58" s="108">
        <f t="shared" si="2"/>
        <v>1</v>
      </c>
      <c r="N58" s="108" t="str">
        <f t="shared" si="2"/>
        <v/>
      </c>
    </row>
    <row r="59" spans="2:14">
      <c r="B59" s="102" t="s">
        <v>120</v>
      </c>
      <c r="C59" s="103" t="str">
        <f>IF(C54&gt;"",C54,"")</f>
        <v>Joni Rahikainen</v>
      </c>
      <c r="D59" s="103" t="str">
        <f>IF(G54&gt;"",G54,"")</f>
        <v>Chen Fangda</v>
      </c>
      <c r="E59" s="104"/>
      <c r="F59" s="105">
        <v>5</v>
      </c>
      <c r="G59" s="105">
        <v>9</v>
      </c>
      <c r="H59" s="105">
        <v>9</v>
      </c>
      <c r="I59" s="105"/>
      <c r="J59" s="105"/>
      <c r="K59" s="106">
        <f>IF(ISBLANK(F59),"",COUNTIF(F59:J59,"&gt;=0"))</f>
        <v>3</v>
      </c>
      <c r="L59" s="107">
        <f>IF(ISBLANK(F59),"",(IF(LEFT(F59,1)="-",1,0)+IF(LEFT(G59,1)="-",1,0)+IF(LEFT(H59,1)="-",1,0)+IF(LEFT(I59,1)="-",1,0)+IF(LEFT(J59,1)="-",1,0)))</f>
        <v>0</v>
      </c>
      <c r="M59" s="108">
        <f t="shared" si="2"/>
        <v>1</v>
      </c>
      <c r="N59" s="108" t="str">
        <f t="shared" si="2"/>
        <v/>
      </c>
    </row>
    <row r="60" spans="2:14">
      <c r="B60" s="102" t="s">
        <v>121</v>
      </c>
      <c r="C60" s="103" t="str">
        <f>IF(C52&gt;"",C52,"")</f>
        <v>Matias Ylinen</v>
      </c>
      <c r="D60" s="103" t="str">
        <f>IF(G53&gt;"",G53,"")</f>
        <v/>
      </c>
      <c r="E60" s="104"/>
      <c r="F60" s="105"/>
      <c r="G60" s="105"/>
      <c r="H60" s="105"/>
      <c r="I60" s="105"/>
      <c r="J60" s="105"/>
      <c r="K60" s="106" t="str">
        <f>IF(ISBLANK(F60),"",COUNTIF(F60:J60,"&gt;=0"))</f>
        <v/>
      </c>
      <c r="L60" s="107" t="str">
        <f>IF(ISBLANK(F60),"",(IF(LEFT(F60,1)="-",1,0)+IF(LEFT(G60,1)="-",1,0)+IF(LEFT(H60,1)="-",1,0)+IF(LEFT(I60,1)="-",1,0)+IF(LEFT(J60,1)="-",1,0)))</f>
        <v/>
      </c>
      <c r="M60" s="108" t="str">
        <f t="shared" si="2"/>
        <v/>
      </c>
      <c r="N60" s="108" t="str">
        <f t="shared" si="2"/>
        <v/>
      </c>
    </row>
    <row r="61" spans="2:14">
      <c r="B61" s="102" t="s">
        <v>122</v>
      </c>
      <c r="C61" s="103" t="str">
        <f>IF(C53&gt;"",C53,"")</f>
        <v>Aaro Mäkelä</v>
      </c>
      <c r="D61" s="103" t="str">
        <f>IF(G52&gt;"",G52,"")</f>
        <v>Nils Erik Halttunen</v>
      </c>
      <c r="E61" s="104"/>
      <c r="F61" s="105"/>
      <c r="G61" s="105"/>
      <c r="H61" s="105"/>
      <c r="I61" s="105"/>
      <c r="J61" s="105"/>
      <c r="K61" s="106" t="str">
        <f>IF(ISBLANK(F61),"",COUNTIF(F61:J61,"&gt;=0"))</f>
        <v/>
      </c>
      <c r="L61" s="107" t="str">
        <f>IF(ISBLANK(F61),"",(IF(LEFT(F61,1)="-",1,0)+IF(LEFT(G61,1)="-",1,0)+IF(LEFT(H61,1)="-",1,0)+IF(LEFT(I61,1)="-",1,0)+IF(LEFT(J61,1)="-",1,0)))</f>
        <v/>
      </c>
      <c r="M61" s="108" t="str">
        <f t="shared" si="2"/>
        <v/>
      </c>
      <c r="N61" s="108" t="str">
        <f t="shared" si="2"/>
        <v/>
      </c>
    </row>
    <row r="62" spans="2:14">
      <c r="B62" s="94"/>
      <c r="C62" s="58"/>
      <c r="D62" s="58"/>
      <c r="E62" s="58"/>
      <c r="F62" s="58"/>
      <c r="G62" s="58"/>
      <c r="H62" s="58"/>
      <c r="I62" s="109" t="s">
        <v>123</v>
      </c>
      <c r="J62" s="109"/>
      <c r="K62" s="110">
        <f>SUM(K57:K61)</f>
        <v>9</v>
      </c>
      <c r="L62" s="110">
        <f>SUM(L57:L61)</f>
        <v>0</v>
      </c>
      <c r="M62" s="110">
        <f>SUM(M57:M61)</f>
        <v>3</v>
      </c>
      <c r="N62" s="110">
        <f>SUM(N57:N61)</f>
        <v>0</v>
      </c>
    </row>
    <row r="63" spans="2:14">
      <c r="B63" s="111" t="s">
        <v>124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112"/>
    </row>
    <row r="64" spans="2:14">
      <c r="B64" s="113" t="s">
        <v>125</v>
      </c>
      <c r="C64" s="114"/>
      <c r="D64" s="114" t="s">
        <v>126</v>
      </c>
      <c r="E64" s="115"/>
      <c r="F64" s="114"/>
      <c r="G64" s="114" t="s">
        <v>35</v>
      </c>
      <c r="H64" s="115"/>
      <c r="I64" s="114"/>
      <c r="J64" s="116" t="s">
        <v>127</v>
      </c>
      <c r="K64" s="67"/>
      <c r="L64" s="58"/>
      <c r="M64" s="58"/>
      <c r="N64" s="112"/>
    </row>
    <row r="65" spans="2:14" ht="18.75" thickBot="1">
      <c r="B65" s="94"/>
      <c r="C65" s="58"/>
      <c r="D65" s="58"/>
      <c r="E65" s="58"/>
      <c r="F65" s="58"/>
      <c r="G65" s="58"/>
      <c r="H65" s="58"/>
      <c r="I65" s="58"/>
      <c r="J65" s="117" t="str">
        <f>IF(M62=3,C51,IF(N62=3,G51,""))</f>
        <v>PT Espoo 2</v>
      </c>
      <c r="K65" s="117"/>
      <c r="L65" s="117"/>
      <c r="M65" s="117"/>
      <c r="N65" s="117"/>
    </row>
    <row r="66" spans="2:14" ht="18.75" thickBot="1">
      <c r="B66" s="118"/>
      <c r="C66" s="119"/>
      <c r="D66" s="119"/>
      <c r="E66" s="119"/>
      <c r="F66" s="119"/>
      <c r="G66" s="119"/>
      <c r="H66" s="119"/>
      <c r="I66" s="119"/>
      <c r="J66" s="120"/>
      <c r="K66" s="120"/>
      <c r="L66" s="120"/>
      <c r="M66" s="120"/>
      <c r="N66" s="121"/>
    </row>
    <row r="67" spans="2:14" ht="15.75" thickTop="1"/>
  </sheetData>
  <mergeCells count="60">
    <mergeCell ref="J65:N65"/>
    <mergeCell ref="C53:D53"/>
    <mergeCell ref="G53:N53"/>
    <mergeCell ref="C54:D54"/>
    <mergeCell ref="G54:N54"/>
    <mergeCell ref="K56:L56"/>
    <mergeCell ref="I62:J62"/>
    <mergeCell ref="F49:G49"/>
    <mergeCell ref="H49:J49"/>
    <mergeCell ref="L49:N49"/>
    <mergeCell ref="C51:D51"/>
    <mergeCell ref="G51:N51"/>
    <mergeCell ref="C52:D52"/>
    <mergeCell ref="G52:N52"/>
    <mergeCell ref="J43:N43"/>
    <mergeCell ref="F46:G46"/>
    <mergeCell ref="H46:N46"/>
    <mergeCell ref="F47:G47"/>
    <mergeCell ref="H47:N47"/>
    <mergeCell ref="F48:G48"/>
    <mergeCell ref="H48:N48"/>
    <mergeCell ref="C31:D31"/>
    <mergeCell ref="G31:N31"/>
    <mergeCell ref="C32:D32"/>
    <mergeCell ref="G32:N32"/>
    <mergeCell ref="K34:L34"/>
    <mergeCell ref="I40:J40"/>
    <mergeCell ref="F27:G27"/>
    <mergeCell ref="H27:J27"/>
    <mergeCell ref="L27:N27"/>
    <mergeCell ref="C29:D29"/>
    <mergeCell ref="G29:N29"/>
    <mergeCell ref="C30:D30"/>
    <mergeCell ref="G30:N30"/>
    <mergeCell ref="J21:N21"/>
    <mergeCell ref="F24:G24"/>
    <mergeCell ref="H24:N24"/>
    <mergeCell ref="F25:G25"/>
    <mergeCell ref="H25:N25"/>
    <mergeCell ref="F26:G26"/>
    <mergeCell ref="H26:N26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J19" sqref="J19"/>
    </sheetView>
  </sheetViews>
  <sheetFormatPr defaultRowHeight="15"/>
  <cols>
    <col min="1" max="1" width="4" customWidth="1"/>
    <col min="3" max="3" width="16.42578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/>
      <c r="I2" s="7" t="s">
        <v>91</v>
      </c>
    </row>
    <row r="3" spans="1:10" ht="15.75">
      <c r="A3" s="1"/>
      <c r="B3" s="8" t="s">
        <v>1</v>
      </c>
      <c r="C3" s="9"/>
      <c r="D3" s="9" t="s">
        <v>13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42" t="s">
        <v>3</v>
      </c>
      <c r="C6" s="4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40">
        <v>1</v>
      </c>
      <c r="B7" s="48">
        <v>2158</v>
      </c>
      <c r="C7" s="46" t="s">
        <v>11</v>
      </c>
      <c r="D7" s="41"/>
      <c r="E7" s="35"/>
      <c r="F7" s="35"/>
      <c r="G7" s="222">
        <v>1</v>
      </c>
      <c r="H7" s="33"/>
      <c r="I7" s="34"/>
    </row>
    <row r="8" spans="1:10">
      <c r="A8" s="40">
        <v>2</v>
      </c>
      <c r="B8" s="48">
        <v>2045</v>
      </c>
      <c r="C8" s="47" t="s">
        <v>8</v>
      </c>
      <c r="D8" s="41"/>
      <c r="E8" s="35"/>
      <c r="F8" s="35"/>
      <c r="G8" s="222">
        <v>2</v>
      </c>
      <c r="H8" s="33"/>
      <c r="I8" s="34"/>
    </row>
    <row r="9" spans="1:10">
      <c r="A9" s="40">
        <v>3</v>
      </c>
      <c r="B9" s="48">
        <v>0</v>
      </c>
      <c r="C9" s="47" t="s">
        <v>39</v>
      </c>
      <c r="D9" s="41"/>
      <c r="E9" s="35"/>
      <c r="F9" s="35"/>
      <c r="G9" s="222">
        <v>3</v>
      </c>
      <c r="H9" s="33"/>
      <c r="I9" s="34"/>
    </row>
    <row r="10" spans="1:10">
      <c r="A10" s="36"/>
      <c r="B10" s="34"/>
      <c r="C10" s="38"/>
      <c r="D10" s="37"/>
      <c r="E10" s="37"/>
      <c r="F10" s="36"/>
      <c r="G10" s="36"/>
      <c r="H10" s="36"/>
      <c r="I10" s="34"/>
      <c r="J10" s="34"/>
    </row>
    <row r="11" spans="1:10">
      <c r="A11" s="34"/>
      <c r="B11" s="39"/>
      <c r="C11" s="32"/>
      <c r="D11" s="32" t="s">
        <v>34</v>
      </c>
      <c r="E11" s="215" t="s">
        <v>35</v>
      </c>
      <c r="F11" s="122"/>
      <c r="G11" s="122"/>
      <c r="H11" s="122"/>
      <c r="I11" s="122"/>
      <c r="J11" s="122"/>
    </row>
    <row r="12" spans="1:10">
      <c r="A12" s="34"/>
      <c r="B12" s="39"/>
      <c r="C12" s="32" t="s">
        <v>36</v>
      </c>
      <c r="D12" s="32" t="s">
        <v>151</v>
      </c>
      <c r="E12" s="40">
        <v>2</v>
      </c>
      <c r="F12" s="122"/>
      <c r="G12" s="122"/>
      <c r="H12" s="122"/>
      <c r="I12" s="122"/>
      <c r="J12" s="122"/>
    </row>
    <row r="13" spans="1:10">
      <c r="A13" s="34"/>
      <c r="B13" s="39"/>
      <c r="C13" s="32" t="s">
        <v>37</v>
      </c>
      <c r="D13" s="32" t="s">
        <v>151</v>
      </c>
      <c r="E13" s="40">
        <v>1</v>
      </c>
      <c r="F13" s="122"/>
      <c r="G13" s="122"/>
      <c r="H13" s="122"/>
      <c r="I13" s="122"/>
      <c r="J13" s="122"/>
    </row>
    <row r="14" spans="1:10">
      <c r="A14" s="34"/>
      <c r="B14" s="39"/>
      <c r="C14" s="32" t="s">
        <v>38</v>
      </c>
      <c r="D14" s="32" t="s">
        <v>212</v>
      </c>
      <c r="E14" s="40">
        <v>3</v>
      </c>
      <c r="F14" s="122"/>
      <c r="G14" s="122"/>
      <c r="H14" s="122"/>
      <c r="I14" s="122"/>
      <c r="J14" s="1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opLeftCell="A51" workbookViewId="0">
      <selection activeCell="C75" sqref="C75"/>
    </sheetView>
  </sheetViews>
  <sheetFormatPr defaultRowHeight="15"/>
  <cols>
    <col min="1" max="1" width="3.85546875" customWidth="1"/>
    <col min="3" max="4" width="28.8554687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136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39</v>
      </c>
      <c r="D7" s="136"/>
      <c r="E7" s="137"/>
      <c r="F7" s="138" t="s">
        <v>108</v>
      </c>
      <c r="G7" s="136" t="s">
        <v>11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152</v>
      </c>
      <c r="D8" s="141"/>
      <c r="E8" s="142"/>
      <c r="F8" s="143" t="s">
        <v>110</v>
      </c>
      <c r="G8" s="141" t="s">
        <v>154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153</v>
      </c>
      <c r="D9" s="141"/>
      <c r="E9" s="142"/>
      <c r="F9" s="143" t="s">
        <v>112</v>
      </c>
      <c r="G9" s="141" t="s">
        <v>15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152</v>
      </c>
      <c r="D11" s="141"/>
      <c r="E11" s="142"/>
      <c r="F11" s="150" t="s">
        <v>132</v>
      </c>
      <c r="G11" s="141"/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153</v>
      </c>
      <c r="D12" s="141"/>
      <c r="E12" s="153"/>
      <c r="F12" s="154" t="s">
        <v>132</v>
      </c>
      <c r="G12" s="152"/>
      <c r="H12" s="152"/>
      <c r="I12" s="152"/>
      <c r="J12" s="152"/>
      <c r="K12" s="152"/>
      <c r="L12" s="152"/>
      <c r="M12" s="152"/>
      <c r="N12" s="155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>Ann-Cathrine Stråhlman  - Elisabeth Pelli</v>
      </c>
      <c r="D15" s="161"/>
      <c r="E15" s="162"/>
      <c r="F15" s="163">
        <v>-2</v>
      </c>
      <c r="G15" s="163">
        <v>-2</v>
      </c>
      <c r="H15" s="163">
        <v>-1</v>
      </c>
      <c r="I15" s="163"/>
      <c r="J15" s="164"/>
      <c r="K15" s="165">
        <f>IF(ISBLANK(F15),"",COUNTIF(F15:J15,"&gt;=0"))</f>
        <v>0</v>
      </c>
      <c r="L15" s="166">
        <f>IF(ISBLANK(F15),"",IF(LEFT(F15)="-",1,0)+IF(LEFT(G15)="-",1,0)+IF(LEFT(H15)="-",1,0)+IF(LEFT(I15)="-",1,0)+IF(LEFT(J15)="-",1,0))</f>
        <v>3</v>
      </c>
      <c r="M15" s="167" t="str">
        <f t="shared" ref="M15:N19" si="0">IF(K15=3,1,"")</f>
        <v/>
      </c>
      <c r="N15" s="168">
        <f t="shared" si="0"/>
        <v>1</v>
      </c>
    </row>
    <row r="16" spans="1:14">
      <c r="A16" s="122"/>
      <c r="B16" s="160" t="s">
        <v>119</v>
      </c>
      <c r="C16" s="161" t="str">
        <f>IF(C9&gt;"",C9&amp;" - "&amp;G9,"")</f>
        <v>Tea Stråhlman - Ella Kellow</v>
      </c>
      <c r="D16" s="161"/>
      <c r="E16" s="162"/>
      <c r="F16" s="163">
        <v>-6</v>
      </c>
      <c r="G16" s="163">
        <v>13</v>
      </c>
      <c r="H16" s="163">
        <v>-8</v>
      </c>
      <c r="I16" s="163">
        <v>-5</v>
      </c>
      <c r="J16" s="169"/>
      <c r="K16" s="170">
        <f>IF(ISBLANK(F16),"",COUNTIF(F16:J16,"&gt;=0"))</f>
        <v>1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74" t="s">
        <v>133</v>
      </c>
      <c r="C17" s="175" t="str">
        <f>IF(C11&gt;"",C11&amp;" / "&amp;C12,"")</f>
        <v>Ann-Cathrine Stråhlman  / Tea Stråhlman</v>
      </c>
      <c r="D17" s="175" t="str">
        <f>IF(G11&gt;"",G11&amp;" / "&amp;G12,"")</f>
        <v/>
      </c>
      <c r="E17" s="176"/>
      <c r="F17" s="163">
        <v>10</v>
      </c>
      <c r="G17" s="163">
        <v>-6</v>
      </c>
      <c r="H17" s="163">
        <v>-7</v>
      </c>
      <c r="I17" s="163">
        <v>6</v>
      </c>
      <c r="J17" s="169">
        <v>7</v>
      </c>
      <c r="K17" s="170">
        <f>IF(ISBLANK(F17),"",COUNTIF(F17:J17,"&gt;=0"))</f>
        <v>3</v>
      </c>
      <c r="L17" s="171">
        <f>IF(ISBLANK(F17),"",IF(LEFT(F17)="-",1,0)+IF(LEFT(G17)="-",1,0)+IF(LEFT(H17)="-",1,0)+IF(LEFT(I17)="-",1,0)+IF(LEFT(J17)="-",1,0))</f>
        <v>2</v>
      </c>
      <c r="M17" s="172">
        <f t="shared" si="0"/>
        <v>1</v>
      </c>
      <c r="N17" s="173" t="str">
        <f t="shared" si="0"/>
        <v/>
      </c>
    </row>
    <row r="18" spans="1:14">
      <c r="A18" s="122"/>
      <c r="B18" s="160" t="s">
        <v>121</v>
      </c>
      <c r="C18" s="161" t="str">
        <f>IF(C8&gt;"",C8&amp;" - "&amp;G9,"")</f>
        <v>Ann-Cathrine Stråhlman  - Ella Kellow</v>
      </c>
      <c r="D18" s="161"/>
      <c r="E18" s="162"/>
      <c r="F18" s="163">
        <v>-4</v>
      </c>
      <c r="G18" s="163">
        <v>-5</v>
      </c>
      <c r="H18" s="163">
        <v>-8</v>
      </c>
      <c r="I18" s="163"/>
      <c r="J18" s="169"/>
      <c r="K18" s="170">
        <f>IF(ISBLANK(F18),"",COUNTIF(F18:J18,"&gt;=0"))</f>
        <v>0</v>
      </c>
      <c r="L18" s="171">
        <f>IF(ISBLANK(F18),"",IF(LEFT(F18)="-",1,0)+IF(LEFT(G18)="-",1,0)+IF(LEFT(H18)="-",1,0)+IF(LEFT(I18)="-",1,0)+IF(LEFT(J18)="-",1,0))</f>
        <v>3</v>
      </c>
      <c r="M18" s="172" t="str">
        <f t="shared" si="0"/>
        <v/>
      </c>
      <c r="N18" s="173">
        <f t="shared" si="0"/>
        <v>1</v>
      </c>
    </row>
    <row r="19" spans="1:14" ht="15.75" thickBot="1">
      <c r="A19" s="122"/>
      <c r="B19" s="160" t="s">
        <v>122</v>
      </c>
      <c r="C19" s="161" t="str">
        <f>IF(C9&gt;"",C9&amp;" - "&amp;G8,"")</f>
        <v>Tea Stråhlman - Elisabeth Pelli</v>
      </c>
      <c r="D19" s="161"/>
      <c r="E19" s="162"/>
      <c r="F19" s="163"/>
      <c r="G19" s="163"/>
      <c r="H19" s="163"/>
      <c r="I19" s="163"/>
      <c r="J19" s="169"/>
      <c r="K19" s="177" t="str">
        <f>IF(ISBLANK(F19),"",COUNTIF(F19:J19,"&gt;=0"))</f>
        <v/>
      </c>
      <c r="L19" s="178" t="str">
        <f>IF(ISBLANK(F19),"",IF(LEFT(F19)="-",1,0)+IF(LEFT(G19)="-",1,0)+IF(LEFT(H19)="-",1,0)+IF(LEFT(I19)="-",1,0)+IF(LEFT(J19)="-",1,0))</f>
        <v/>
      </c>
      <c r="M19" s="179" t="str">
        <f t="shared" si="0"/>
        <v/>
      </c>
      <c r="N19" s="180" t="str">
        <f t="shared" si="0"/>
        <v/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1</v>
      </c>
      <c r="L20" s="187">
        <f>COUNTIF(L15:L19,"=3")</f>
        <v>3</v>
      </c>
      <c r="M20" s="188">
        <f>SUM(M15:M19)</f>
        <v>1</v>
      </c>
      <c r="N20" s="189">
        <f>SUM(N15:N19)</f>
        <v>3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MBF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136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8</v>
      </c>
      <c r="D32" s="136"/>
      <c r="E32" s="137"/>
      <c r="F32" s="138" t="s">
        <v>108</v>
      </c>
      <c r="G32" s="136" t="s">
        <v>178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14</v>
      </c>
      <c r="D33" s="141"/>
      <c r="E33" s="142"/>
      <c r="F33" s="143" t="s">
        <v>110</v>
      </c>
      <c r="G33" s="141" t="s">
        <v>193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192</v>
      </c>
      <c r="D34" s="141"/>
      <c r="E34" s="142"/>
      <c r="F34" s="143" t="s">
        <v>112</v>
      </c>
      <c r="G34" s="141" t="s">
        <v>153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14</v>
      </c>
      <c r="D36" s="141"/>
      <c r="E36" s="142"/>
      <c r="F36" s="150" t="s">
        <v>132</v>
      </c>
      <c r="G36" s="141" t="s">
        <v>193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41" t="s">
        <v>192</v>
      </c>
      <c r="D37" s="141"/>
      <c r="E37" s="153"/>
      <c r="F37" s="154" t="s">
        <v>132</v>
      </c>
      <c r="G37" s="141" t="s">
        <v>153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Yang Yixin - Ann-Cathrine Stråhlman</v>
      </c>
      <c r="D40" s="161"/>
      <c r="E40" s="162"/>
      <c r="F40" s="163">
        <v>7</v>
      </c>
      <c r="G40" s="163">
        <v>5</v>
      </c>
      <c r="H40" s="163">
        <v>4</v>
      </c>
      <c r="I40" s="163"/>
      <c r="J40" s="164"/>
      <c r="K40" s="165">
        <f>IF(ISBLANK(F40),"",COUNTIF(F40:J40,"&gt;=0"))</f>
        <v>3</v>
      </c>
      <c r="L40" s="166">
        <f>IF(ISBLANK(F40),"",IF(LEFT(F40)="-",1,0)+IF(LEFT(G40)="-",1,0)+IF(LEFT(H40)="-",1,0)+IF(LEFT(I40)="-",1,0)+IF(LEFT(J40)="-",1,0))</f>
        <v>0</v>
      </c>
      <c r="M40" s="167">
        <f t="shared" ref="M40:N44" si="1">IF(K40=3,1,"")</f>
        <v>1</v>
      </c>
      <c r="N40" s="168" t="str">
        <f t="shared" si="1"/>
        <v/>
      </c>
    </row>
    <row r="41" spans="1:14">
      <c r="A41" s="122"/>
      <c r="B41" s="160" t="s">
        <v>119</v>
      </c>
      <c r="C41" s="161" t="str">
        <f>IF(C34&gt;"",C34&amp;" - "&amp;G34,"")</f>
        <v>Sonja Ylinen - Tea Stråhlman</v>
      </c>
      <c r="D41" s="161"/>
      <c r="E41" s="162"/>
      <c r="F41" s="163">
        <v>-6</v>
      </c>
      <c r="G41" s="163">
        <v>-8</v>
      </c>
      <c r="H41" s="163">
        <v>9</v>
      </c>
      <c r="I41" s="163">
        <v>11</v>
      </c>
      <c r="J41" s="169">
        <v>-9</v>
      </c>
      <c r="K41" s="170">
        <f>IF(ISBLANK(F41),"",COUNTIF(F41:J41,"&gt;=0"))</f>
        <v>2</v>
      </c>
      <c r="L41" s="171">
        <f>IF(ISBLANK(F41),"",IF(LEFT(F41)="-",1,0)+IF(LEFT(G41)="-",1,0)+IF(LEFT(H41)="-",1,0)+IF(LEFT(I41)="-",1,0)+IF(LEFT(J41)="-",1,0))</f>
        <v>3</v>
      </c>
      <c r="M41" s="172" t="str">
        <f t="shared" si="1"/>
        <v/>
      </c>
      <c r="N41" s="173">
        <f t="shared" si="1"/>
        <v>1</v>
      </c>
    </row>
    <row r="42" spans="1:14">
      <c r="A42" s="122"/>
      <c r="B42" s="174" t="s">
        <v>133</v>
      </c>
      <c r="C42" s="175" t="str">
        <f>IF(C36&gt;"",C36&amp;" / "&amp;C37,"")</f>
        <v>Yang Yixin / Sonja Ylinen</v>
      </c>
      <c r="D42" s="175" t="str">
        <f>IF(G36&gt;"",G36&amp;" / "&amp;G37,"")</f>
        <v>Ann-Cathrine Stråhlman / Tea Stråhlman</v>
      </c>
      <c r="E42" s="176"/>
      <c r="F42" s="163">
        <v>2</v>
      </c>
      <c r="G42" s="163">
        <v>6</v>
      </c>
      <c r="H42" s="163">
        <v>9</v>
      </c>
      <c r="I42" s="163"/>
      <c r="J42" s="169"/>
      <c r="K42" s="170">
        <f>IF(ISBLANK(F42),"",COUNTIF(F42:J42,"&gt;=0"))</f>
        <v>3</v>
      </c>
      <c r="L42" s="171">
        <f>IF(ISBLANK(F42),"",IF(LEFT(F42)="-",1,0)+IF(LEFT(G42)="-",1,0)+IF(LEFT(H42)="-",1,0)+IF(LEFT(I42)="-",1,0)+IF(LEFT(J42)="-",1,0))</f>
        <v>0</v>
      </c>
      <c r="M42" s="172">
        <f t="shared" si="1"/>
        <v>1</v>
      </c>
      <c r="N42" s="173" t="str">
        <f t="shared" si="1"/>
        <v/>
      </c>
    </row>
    <row r="43" spans="1:14">
      <c r="A43" s="122"/>
      <c r="B43" s="160" t="s">
        <v>121</v>
      </c>
      <c r="C43" s="161" t="str">
        <f>IF(C33&gt;"",C33&amp;" - "&amp;G34,"")</f>
        <v>Yang Yixin - Tea Stråhlman</v>
      </c>
      <c r="D43" s="161"/>
      <c r="E43" s="162"/>
      <c r="F43" s="163">
        <v>9</v>
      </c>
      <c r="G43" s="163">
        <v>1</v>
      </c>
      <c r="H43" s="163">
        <v>4</v>
      </c>
      <c r="I43" s="163"/>
      <c r="J43" s="169"/>
      <c r="K43" s="170">
        <f>IF(ISBLANK(F43),"",COUNTIF(F43:J43,"&gt;=0"))</f>
        <v>3</v>
      </c>
      <c r="L43" s="171">
        <f>IF(ISBLANK(F43),"",IF(LEFT(F43)="-",1,0)+IF(LEFT(G43)="-",1,0)+IF(LEFT(H43)="-",1,0)+IF(LEFT(I43)="-",1,0)+IF(LEFT(J43)="-",1,0))</f>
        <v>0</v>
      </c>
      <c r="M43" s="172">
        <f t="shared" si="1"/>
        <v>1</v>
      </c>
      <c r="N43" s="173" t="str">
        <f t="shared" si="1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Sonja Ylinen - Ann-Cathrine Stråhlman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1"/>
        <v/>
      </c>
      <c r="N44" s="180" t="str">
        <f t="shared" si="1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3</v>
      </c>
      <c r="L45" s="187">
        <f>COUNTIF(L40:L44,"=3")</f>
        <v>1</v>
      </c>
      <c r="M45" s="188">
        <f>SUM(M40:M44)</f>
        <v>3</v>
      </c>
      <c r="N45" s="189">
        <f>SUM(N40:N44)</f>
        <v>1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PT Espoo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136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8</v>
      </c>
      <c r="D57" s="136"/>
      <c r="E57" s="137"/>
      <c r="F57" s="138" t="s">
        <v>108</v>
      </c>
      <c r="G57" s="136" t="s">
        <v>11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14</v>
      </c>
      <c r="D58" s="141"/>
      <c r="E58" s="142"/>
      <c r="F58" s="143" t="s">
        <v>110</v>
      </c>
      <c r="G58" s="141" t="s">
        <v>154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192</v>
      </c>
      <c r="D59" s="141"/>
      <c r="E59" s="142"/>
      <c r="F59" s="143" t="s">
        <v>112</v>
      </c>
      <c r="G59" s="141" t="s">
        <v>15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14</v>
      </c>
      <c r="D61" s="141"/>
      <c r="E61" s="142"/>
      <c r="F61" s="150" t="s">
        <v>132</v>
      </c>
      <c r="G61" s="141" t="s">
        <v>154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192</v>
      </c>
      <c r="D62" s="141"/>
      <c r="E62" s="153"/>
      <c r="F62" s="154" t="s">
        <v>132</v>
      </c>
      <c r="G62" s="141" t="s">
        <v>15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Yang Yixin - Elisabeth Pelli</v>
      </c>
      <c r="D65" s="161"/>
      <c r="E65" s="162"/>
      <c r="F65" s="163">
        <v>8</v>
      </c>
      <c r="G65" s="163">
        <v>6</v>
      </c>
      <c r="H65" s="163">
        <v>7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2">IF(K65=3,1,"")</f>
        <v>1</v>
      </c>
      <c r="N65" s="168" t="str">
        <f t="shared" si="2"/>
        <v/>
      </c>
    </row>
    <row r="66" spans="1:14">
      <c r="A66" s="122"/>
      <c r="B66" s="160" t="s">
        <v>119</v>
      </c>
      <c r="C66" s="161" t="str">
        <f>IF(C59&gt;"",C59&amp;" - "&amp;G59,"")</f>
        <v>Sonja Ylinen - Ella Kellow</v>
      </c>
      <c r="D66" s="161"/>
      <c r="E66" s="162"/>
      <c r="F66" s="163">
        <v>-1</v>
      </c>
      <c r="G66" s="163">
        <v>-6</v>
      </c>
      <c r="H66" s="163">
        <v>-5</v>
      </c>
      <c r="I66" s="163"/>
      <c r="J66" s="169"/>
      <c r="K66" s="170">
        <f>IF(ISBLANK(F66),"",COUNTIF(F66:J66,"&gt;=0"))</f>
        <v>0</v>
      </c>
      <c r="L66" s="171">
        <f>IF(ISBLANK(F66),"",IF(LEFT(F66)="-",1,0)+IF(LEFT(G66)="-",1,0)+IF(LEFT(H66)="-",1,0)+IF(LEFT(I66)="-",1,0)+IF(LEFT(J66)="-",1,0))</f>
        <v>3</v>
      </c>
      <c r="M66" s="172" t="str">
        <f t="shared" si="2"/>
        <v/>
      </c>
      <c r="N66" s="173">
        <f t="shared" si="2"/>
        <v>1</v>
      </c>
    </row>
    <row r="67" spans="1:14">
      <c r="A67" s="122"/>
      <c r="B67" s="174" t="s">
        <v>133</v>
      </c>
      <c r="C67" s="175" t="str">
        <f>IF(C61&gt;"",C61&amp;" / "&amp;C62,"")</f>
        <v>Yang Yixin / Sonja Ylinen</v>
      </c>
      <c r="D67" s="175" t="str">
        <f>IF(G61&gt;"",G61&amp;" / "&amp;G62,"")</f>
        <v>Elisabeth Pelli / Ella Kellow</v>
      </c>
      <c r="E67" s="176"/>
      <c r="F67" s="163">
        <v>-8</v>
      </c>
      <c r="G67" s="163">
        <v>8</v>
      </c>
      <c r="H67" s="163">
        <v>8</v>
      </c>
      <c r="I67" s="163">
        <v>-4</v>
      </c>
      <c r="J67" s="169">
        <v>6</v>
      </c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2</v>
      </c>
      <c r="M67" s="172">
        <f t="shared" si="2"/>
        <v>1</v>
      </c>
      <c r="N67" s="173" t="str">
        <f t="shared" si="2"/>
        <v/>
      </c>
    </row>
    <row r="68" spans="1:14">
      <c r="A68" s="122"/>
      <c r="B68" s="160" t="s">
        <v>121</v>
      </c>
      <c r="C68" s="161" t="str">
        <f>IF(C58&gt;"",C58&amp;" - "&amp;G59,"")</f>
        <v>Yang Yixin - Ella Kellow</v>
      </c>
      <c r="D68" s="161"/>
      <c r="E68" s="162"/>
      <c r="F68" s="163">
        <v>-15</v>
      </c>
      <c r="G68" s="163">
        <v>-8</v>
      </c>
      <c r="H68" s="163">
        <v>3</v>
      </c>
      <c r="I68" s="163">
        <v>-6</v>
      </c>
      <c r="J68" s="169"/>
      <c r="K68" s="170">
        <f>IF(ISBLANK(F68),"",COUNTIF(F68:J68,"&gt;=0"))</f>
        <v>1</v>
      </c>
      <c r="L68" s="171">
        <f>IF(ISBLANK(F68),"",IF(LEFT(F68)="-",1,0)+IF(LEFT(G68)="-",1,0)+IF(LEFT(H68)="-",1,0)+IF(LEFT(I68)="-",1,0)+IF(LEFT(J68)="-",1,0))</f>
        <v>3</v>
      </c>
      <c r="M68" s="172" t="str">
        <f t="shared" si="2"/>
        <v/>
      </c>
      <c r="N68" s="173">
        <f t="shared" si="2"/>
        <v>1</v>
      </c>
    </row>
    <row r="69" spans="1:14" ht="15.75" thickBot="1">
      <c r="A69" s="122"/>
      <c r="B69" s="160" t="s">
        <v>122</v>
      </c>
      <c r="C69" s="161" t="str">
        <f>IF(C59&gt;"",C59&amp;" - "&amp;G58,"")</f>
        <v>Sonja Ylinen - Elisabeth Pelli</v>
      </c>
      <c r="D69" s="161"/>
      <c r="E69" s="162"/>
      <c r="F69" s="163">
        <v>3</v>
      </c>
      <c r="G69" s="163">
        <v>6</v>
      </c>
      <c r="H69" s="163">
        <v>-5</v>
      </c>
      <c r="I69" s="163">
        <v>-3</v>
      </c>
      <c r="J69" s="169">
        <v>-8</v>
      </c>
      <c r="K69" s="177">
        <f>IF(ISBLANK(F69),"",COUNTIF(F69:J69,"&gt;=0"))</f>
        <v>2</v>
      </c>
      <c r="L69" s="178">
        <f>IF(ISBLANK(F69),"",IF(LEFT(F69)="-",1,0)+IF(LEFT(G69)="-",1,0)+IF(LEFT(H69)="-",1,0)+IF(LEFT(I69)="-",1,0)+IF(LEFT(J69)="-",1,0))</f>
        <v>3</v>
      </c>
      <c r="M69" s="179" t="str">
        <f t="shared" si="2"/>
        <v/>
      </c>
      <c r="N69" s="180">
        <f t="shared" si="2"/>
        <v>1</v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2</v>
      </c>
      <c r="L70" s="187">
        <f>COUNTIF(L65:L69,"=3")</f>
        <v>3</v>
      </c>
      <c r="M70" s="188">
        <f>SUM(M65:M69)</f>
        <v>2</v>
      </c>
      <c r="N70" s="189">
        <f>SUM(N65:N69)</f>
        <v>3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MBF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</sheetData>
  <mergeCells count="78"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M17" sqref="M17"/>
    </sheetView>
  </sheetViews>
  <sheetFormatPr defaultRowHeight="15"/>
  <cols>
    <col min="3" max="3" width="10.57031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 t="s">
        <v>91</v>
      </c>
      <c r="H2" s="6"/>
      <c r="I2" s="7"/>
    </row>
    <row r="3" spans="1:10" ht="15.75">
      <c r="A3" s="1"/>
      <c r="B3" s="8" t="s">
        <v>1</v>
      </c>
      <c r="C3" s="9"/>
      <c r="D3" s="9" t="s">
        <v>22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25</v>
      </c>
      <c r="E6" s="32" t="s">
        <v>26</v>
      </c>
      <c r="F6" s="32" t="s">
        <v>27</v>
      </c>
      <c r="G6" s="32" t="s">
        <v>28</v>
      </c>
      <c r="H6" s="33"/>
      <c r="I6" s="34"/>
    </row>
    <row r="7" spans="1:10">
      <c r="A7" s="35">
        <v>1</v>
      </c>
      <c r="B7" s="35">
        <v>3244</v>
      </c>
      <c r="C7" s="35" t="s">
        <v>8</v>
      </c>
      <c r="D7" s="35">
        <v>2</v>
      </c>
      <c r="E7" s="35"/>
      <c r="F7" s="35"/>
      <c r="G7" s="222">
        <v>1</v>
      </c>
      <c r="H7" s="33"/>
      <c r="I7" s="34"/>
    </row>
    <row r="8" spans="1:10">
      <c r="A8" s="35">
        <v>2</v>
      </c>
      <c r="B8" s="35">
        <v>3116</v>
      </c>
      <c r="C8" s="35" t="s">
        <v>11</v>
      </c>
      <c r="D8" s="35">
        <v>1</v>
      </c>
      <c r="E8" s="35"/>
      <c r="F8" s="35"/>
      <c r="G8" s="222">
        <v>2</v>
      </c>
      <c r="H8" s="33"/>
      <c r="I8" s="34"/>
    </row>
    <row r="9" spans="1:10">
      <c r="A9" s="35">
        <v>3</v>
      </c>
      <c r="B9" s="35">
        <v>2236</v>
      </c>
      <c r="C9" s="35" t="s">
        <v>17</v>
      </c>
      <c r="D9" s="35">
        <v>0</v>
      </c>
      <c r="E9" s="35"/>
      <c r="F9" s="35"/>
      <c r="G9" s="222">
        <v>3</v>
      </c>
      <c r="H9" s="33"/>
      <c r="I9" s="34"/>
    </row>
    <row r="10" spans="1:10">
      <c r="A10" s="36"/>
      <c r="B10" s="36"/>
      <c r="C10" s="37"/>
      <c r="D10" s="37"/>
      <c r="E10" s="37"/>
      <c r="F10" s="37"/>
      <c r="G10" s="37"/>
      <c r="H10" s="37"/>
      <c r="I10" s="38"/>
      <c r="J10" s="38"/>
    </row>
    <row r="11" spans="1:10">
      <c r="A11" s="34"/>
      <c r="B11" s="39"/>
      <c r="C11" s="32"/>
      <c r="D11" s="32" t="s">
        <v>34</v>
      </c>
      <c r="E11" s="32" t="s">
        <v>35</v>
      </c>
    </row>
    <row r="12" spans="1:10">
      <c r="A12" s="34"/>
      <c r="B12" s="39"/>
      <c r="C12" s="32" t="s">
        <v>36</v>
      </c>
      <c r="D12" s="32" t="s">
        <v>212</v>
      </c>
      <c r="E12" s="35">
        <v>2</v>
      </c>
    </row>
    <row r="13" spans="1:10">
      <c r="A13" s="34"/>
      <c r="B13" s="39"/>
      <c r="C13" s="32" t="s">
        <v>37</v>
      </c>
      <c r="D13" s="32" t="s">
        <v>138</v>
      </c>
      <c r="E13" s="35">
        <v>1</v>
      </c>
    </row>
    <row r="14" spans="1:10">
      <c r="A14" s="34"/>
      <c r="B14" s="39"/>
      <c r="C14" s="32" t="s">
        <v>38</v>
      </c>
      <c r="D14" s="32" t="s">
        <v>138</v>
      </c>
      <c r="E14" s="35"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opLeftCell="A26" workbookViewId="0">
      <selection activeCell="I68" sqref="I68"/>
    </sheetView>
  </sheetViews>
  <sheetFormatPr defaultRowHeight="15"/>
  <cols>
    <col min="1" max="1" width="3.5703125" customWidth="1"/>
    <col min="3" max="3" width="32.28515625" customWidth="1"/>
    <col min="4" max="4" width="22.14062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137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17</v>
      </c>
      <c r="D7" s="136"/>
      <c r="E7" s="137"/>
      <c r="F7" s="138" t="s">
        <v>108</v>
      </c>
      <c r="G7" s="136" t="s">
        <v>8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16</v>
      </c>
      <c r="D8" s="141"/>
      <c r="E8" s="142"/>
      <c r="F8" s="143" t="s">
        <v>110</v>
      </c>
      <c r="G8" s="141" t="s">
        <v>225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65</v>
      </c>
      <c r="D9" s="141"/>
      <c r="E9" s="142"/>
      <c r="F9" s="143" t="s">
        <v>112</v>
      </c>
      <c r="G9" s="141" t="s">
        <v>226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16</v>
      </c>
      <c r="D11" s="141"/>
      <c r="E11" s="142"/>
      <c r="F11" s="150" t="s">
        <v>132</v>
      </c>
      <c r="G11" s="141" t="s">
        <v>225</v>
      </c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65</v>
      </c>
      <c r="D12" s="141"/>
      <c r="E12" s="153"/>
      <c r="F12" s="154" t="s">
        <v>132</v>
      </c>
      <c r="G12" s="141" t="s">
        <v>226</v>
      </c>
      <c r="H12" s="141"/>
      <c r="I12" s="141"/>
      <c r="J12" s="141"/>
      <c r="K12" s="141"/>
      <c r="L12" s="141"/>
      <c r="M12" s="141"/>
      <c r="N12" s="144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 xml:space="preserve">Anni Heljala - Yang Yixin </v>
      </c>
      <c r="D15" s="161"/>
      <c r="E15" s="162"/>
      <c r="F15" s="163">
        <v>5</v>
      </c>
      <c r="G15" s="163">
        <v>4</v>
      </c>
      <c r="H15" s="163">
        <v>2</v>
      </c>
      <c r="I15" s="163"/>
      <c r="J15" s="164"/>
      <c r="K15" s="165">
        <f>IF(ISBLANK(F15),"",COUNTIF(F15:J15,"&gt;=0"))</f>
        <v>3</v>
      </c>
      <c r="L15" s="166">
        <f>IF(ISBLANK(F15),"",IF(LEFT(F15)="-",1,0)+IF(LEFT(G15)="-",1,0)+IF(LEFT(H15)="-",1,0)+IF(LEFT(I15)="-",1,0)+IF(LEFT(J15)="-",1,0))</f>
        <v>0</v>
      </c>
      <c r="M15" s="167">
        <f t="shared" ref="M15:M19" si="0">IF(K15=3,1,"")</f>
        <v>1</v>
      </c>
      <c r="N15" s="168" t="str">
        <f t="shared" ref="N15:N19" si="1">IF(L15=3,1,"")</f>
        <v/>
      </c>
    </row>
    <row r="16" spans="1:14">
      <c r="A16" s="122"/>
      <c r="B16" s="160" t="s">
        <v>119</v>
      </c>
      <c r="C16" s="161" t="str">
        <f>IF(C9&gt;"",C9&amp;" - "&amp;G9,"")</f>
        <v>Julia Belov - Aleksandra Titievskaja</v>
      </c>
      <c r="D16" s="161"/>
      <c r="E16" s="162"/>
      <c r="F16" s="163">
        <v>-1</v>
      </c>
      <c r="G16" s="163">
        <v>-3</v>
      </c>
      <c r="H16" s="163">
        <v>-3</v>
      </c>
      <c r="I16" s="163"/>
      <c r="J16" s="169"/>
      <c r="K16" s="170">
        <f>IF(ISBLANK(F16),"",COUNTIF(F16:J16,"&gt;=0"))</f>
        <v>0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1"/>
        <v>1</v>
      </c>
    </row>
    <row r="17" spans="1:14">
      <c r="A17" s="122"/>
      <c r="B17" s="174" t="s">
        <v>133</v>
      </c>
      <c r="C17" s="175" t="str">
        <f>IF(C11&gt;"",C11&amp;" / "&amp;C12,"")</f>
        <v>Anni Heljala / Julia Belov</v>
      </c>
      <c r="D17" s="175" t="str">
        <f>IF(G11&gt;"",G11&amp;" / "&amp;G12,"")</f>
        <v>Yang Yixin  / Aleksandra Titievskaja</v>
      </c>
      <c r="E17" s="176"/>
      <c r="F17" s="163">
        <v>-7</v>
      </c>
      <c r="G17" s="163">
        <v>-7</v>
      </c>
      <c r="H17" s="163">
        <v>-8</v>
      </c>
      <c r="I17" s="163"/>
      <c r="J17" s="169"/>
      <c r="K17" s="170">
        <f>IF(ISBLANK(F17),"",COUNTIF(F17:J17,"&gt;=0"))</f>
        <v>0</v>
      </c>
      <c r="L17" s="171">
        <f>IF(ISBLANK(F17),"",IF(LEFT(F17)="-",1,0)+IF(LEFT(G17)="-",1,0)+IF(LEFT(H17)="-",1,0)+IF(LEFT(I17)="-",1,0)+IF(LEFT(J17)="-",1,0))</f>
        <v>3</v>
      </c>
      <c r="M17" s="172" t="str">
        <f t="shared" si="0"/>
        <v/>
      </c>
      <c r="N17" s="173">
        <f t="shared" si="1"/>
        <v>1</v>
      </c>
    </row>
    <row r="18" spans="1:14">
      <c r="A18" s="122"/>
      <c r="B18" s="160" t="s">
        <v>121</v>
      </c>
      <c r="C18" s="161" t="str">
        <f>IF(C8&gt;"",C8&amp;" - "&amp;G9,"")</f>
        <v>Anni Heljala - Aleksandra Titievskaja</v>
      </c>
      <c r="D18" s="161"/>
      <c r="E18" s="162"/>
      <c r="F18" s="163">
        <v>8</v>
      </c>
      <c r="G18" s="163">
        <v>-11</v>
      </c>
      <c r="H18" s="163">
        <v>11</v>
      </c>
      <c r="I18" s="163">
        <v>8</v>
      </c>
      <c r="J18" s="169"/>
      <c r="K18" s="170">
        <f>IF(ISBLANK(F18),"",COUNTIF(F18:J18,"&gt;=0"))</f>
        <v>3</v>
      </c>
      <c r="L18" s="171">
        <f>IF(ISBLANK(F18),"",IF(LEFT(F18)="-",1,0)+IF(LEFT(G18)="-",1,0)+IF(LEFT(H18)="-",1,0)+IF(LEFT(I18)="-",1,0)+IF(LEFT(J18)="-",1,0))</f>
        <v>1</v>
      </c>
      <c r="M18" s="172">
        <f t="shared" si="0"/>
        <v>1</v>
      </c>
      <c r="N18" s="173" t="str">
        <f t="shared" si="1"/>
        <v/>
      </c>
    </row>
    <row r="19" spans="1:14" ht="15.75" thickBot="1">
      <c r="A19" s="122"/>
      <c r="B19" s="160" t="s">
        <v>122</v>
      </c>
      <c r="C19" s="161" t="str">
        <f>IF(C9&gt;"",C9&amp;" - "&amp;G8,"")</f>
        <v xml:space="preserve">Julia Belov - Yang Yixin </v>
      </c>
      <c r="D19" s="161"/>
      <c r="E19" s="162"/>
      <c r="F19" s="163">
        <v>-1</v>
      </c>
      <c r="G19" s="163">
        <v>-5</v>
      </c>
      <c r="H19" s="163">
        <v>-2</v>
      </c>
      <c r="I19" s="163"/>
      <c r="J19" s="169"/>
      <c r="K19" s="177">
        <f>IF(ISBLANK(F19),"",COUNTIF(F19:J19,"&gt;=0"))</f>
        <v>0</v>
      </c>
      <c r="L19" s="178">
        <f>IF(ISBLANK(F19),"",IF(LEFT(F19)="-",1,0)+IF(LEFT(G19)="-",1,0)+IF(LEFT(H19)="-",1,0)+IF(LEFT(I19)="-",1,0)+IF(LEFT(J19)="-",1,0))</f>
        <v>3</v>
      </c>
      <c r="M19" s="179" t="str">
        <f t="shared" si="0"/>
        <v/>
      </c>
      <c r="N19" s="180">
        <f t="shared" si="1"/>
        <v>1</v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2</v>
      </c>
      <c r="L20" s="187">
        <f>COUNTIF(L15:L19,"=3")</f>
        <v>3</v>
      </c>
      <c r="M20" s="188">
        <f>SUM(M15:M19)</f>
        <v>2</v>
      </c>
      <c r="N20" s="189">
        <f>SUM(N15:N19)</f>
        <v>3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PT Espoo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137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11</v>
      </c>
      <c r="D32" s="136"/>
      <c r="E32" s="137"/>
      <c r="F32" s="138" t="s">
        <v>108</v>
      </c>
      <c r="G32" s="136" t="s">
        <v>17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231</v>
      </c>
      <c r="D33" s="141"/>
      <c r="E33" s="142"/>
      <c r="F33" s="143" t="s">
        <v>110</v>
      </c>
      <c r="G33" s="141" t="s">
        <v>65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15</v>
      </c>
      <c r="D34" s="141"/>
      <c r="E34" s="142"/>
      <c r="F34" s="143" t="s">
        <v>112</v>
      </c>
      <c r="G34" s="141" t="s">
        <v>16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15</v>
      </c>
      <c r="D36" s="141"/>
      <c r="E36" s="142"/>
      <c r="F36" s="150" t="s">
        <v>132</v>
      </c>
      <c r="G36" s="141" t="s">
        <v>65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52" t="s">
        <v>232</v>
      </c>
      <c r="D37" s="152"/>
      <c r="E37" s="153"/>
      <c r="F37" s="154" t="s">
        <v>132</v>
      </c>
      <c r="G37" s="141" t="s">
        <v>16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Kaarina Saarialho - Julia Belov</v>
      </c>
      <c r="D40" s="161"/>
      <c r="E40" s="162"/>
      <c r="F40" s="163">
        <v>2</v>
      </c>
      <c r="G40" s="163">
        <v>7</v>
      </c>
      <c r="H40" s="163">
        <v>6</v>
      </c>
      <c r="I40" s="163"/>
      <c r="J40" s="164"/>
      <c r="K40" s="165">
        <f>IF(ISBLANK(F40),"",COUNTIF(F40:J40,"&gt;=0"))</f>
        <v>3</v>
      </c>
      <c r="L40" s="166">
        <f>IF(ISBLANK(F40),"",IF(LEFT(F40)="-",1,0)+IF(LEFT(G40)="-",1,0)+IF(LEFT(H40)="-",1,0)+IF(LEFT(I40)="-",1,0)+IF(LEFT(J40)="-",1,0))</f>
        <v>0</v>
      </c>
      <c r="M40" s="167">
        <f t="shared" ref="M40:N44" si="2">IF(K40=3,1,"")</f>
        <v>1</v>
      </c>
      <c r="N40" s="168" t="str">
        <f t="shared" si="2"/>
        <v/>
      </c>
    </row>
    <row r="41" spans="1:14">
      <c r="A41" s="122"/>
      <c r="B41" s="160" t="s">
        <v>119</v>
      </c>
      <c r="C41" s="161" t="str">
        <f>IF(C34&gt;"",C34&amp;" - "&amp;G34,"")</f>
        <v>Ella Kellow - Anni Heljala</v>
      </c>
      <c r="D41" s="161"/>
      <c r="E41" s="162"/>
      <c r="F41" s="163">
        <v>4</v>
      </c>
      <c r="G41" s="163">
        <v>-5</v>
      </c>
      <c r="H41" s="163">
        <v>-5</v>
      </c>
      <c r="I41" s="163">
        <v>7</v>
      </c>
      <c r="J41" s="169">
        <v>7</v>
      </c>
      <c r="K41" s="170">
        <f>IF(ISBLANK(F41),"",COUNTIF(F41:J41,"&gt;=0"))</f>
        <v>3</v>
      </c>
      <c r="L41" s="171">
        <f>IF(ISBLANK(F41),"",IF(LEFT(F41)="-",1,0)+IF(LEFT(G41)="-",1,0)+IF(LEFT(H41)="-",1,0)+IF(LEFT(I41)="-",1,0)+IF(LEFT(J41)="-",1,0))</f>
        <v>2</v>
      </c>
      <c r="M41" s="172">
        <f t="shared" si="2"/>
        <v>1</v>
      </c>
      <c r="N41" s="173" t="str">
        <f t="shared" si="2"/>
        <v/>
      </c>
    </row>
    <row r="42" spans="1:14">
      <c r="A42" s="122"/>
      <c r="B42" s="174" t="s">
        <v>133</v>
      </c>
      <c r="C42" s="175" t="str">
        <f>IF(C36&gt;"",C36&amp;" / "&amp;C37,"")</f>
        <v>Ella Kellow / Aleksandra Seppänen</v>
      </c>
      <c r="D42" s="175" t="str">
        <f>IF(G36&gt;"",G36&amp;" / "&amp;G37,"")</f>
        <v>Julia Belov / Anni Heljala</v>
      </c>
      <c r="E42" s="176"/>
      <c r="F42" s="163">
        <v>2</v>
      </c>
      <c r="G42" s="163">
        <v>12</v>
      </c>
      <c r="H42" s="163">
        <v>3</v>
      </c>
      <c r="I42" s="163"/>
      <c r="J42" s="169"/>
      <c r="K42" s="170">
        <f>IF(ISBLANK(F42),"",COUNTIF(F42:J42,"&gt;=0"))</f>
        <v>3</v>
      </c>
      <c r="L42" s="171">
        <f>IF(ISBLANK(F42),"",IF(LEFT(F42)="-",1,0)+IF(LEFT(G42)="-",1,0)+IF(LEFT(H42)="-",1,0)+IF(LEFT(I42)="-",1,0)+IF(LEFT(J42)="-",1,0))</f>
        <v>0</v>
      </c>
      <c r="M42" s="172">
        <f t="shared" si="2"/>
        <v>1</v>
      </c>
      <c r="N42" s="173" t="str">
        <f t="shared" si="2"/>
        <v/>
      </c>
    </row>
    <row r="43" spans="1:14">
      <c r="A43" s="122"/>
      <c r="B43" s="160" t="s">
        <v>121</v>
      </c>
      <c r="C43" s="161" t="str">
        <f>IF(C33&gt;"",C33&amp;" - "&amp;G34,"")</f>
        <v>Kaarina Saarialho - Anni Heljala</v>
      </c>
      <c r="D43" s="161"/>
      <c r="E43" s="162"/>
      <c r="F43" s="163"/>
      <c r="G43" s="163"/>
      <c r="H43" s="163"/>
      <c r="I43" s="163"/>
      <c r="J43" s="169"/>
      <c r="K43" s="170" t="str">
        <f>IF(ISBLANK(F43),"",COUNTIF(F43:J43,"&gt;=0"))</f>
        <v/>
      </c>
      <c r="L43" s="171" t="str">
        <f>IF(ISBLANK(F43),"",IF(LEFT(F43)="-",1,0)+IF(LEFT(G43)="-",1,0)+IF(LEFT(H43)="-",1,0)+IF(LEFT(I43)="-",1,0)+IF(LEFT(J43)="-",1,0))</f>
        <v/>
      </c>
      <c r="M43" s="172" t="str">
        <f t="shared" si="2"/>
        <v/>
      </c>
      <c r="N43" s="173" t="str">
        <f t="shared" si="2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Ella Kellow - Julia Belov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2"/>
        <v/>
      </c>
      <c r="N44" s="180" t="str">
        <f t="shared" si="2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3</v>
      </c>
      <c r="L45" s="187">
        <f>COUNTIF(L40:L44,"=3")</f>
        <v>0</v>
      </c>
      <c r="M45" s="188">
        <f>SUM(M40:M44)</f>
        <v>3</v>
      </c>
      <c r="N45" s="189">
        <f>SUM(N40:N44)</f>
        <v>0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MBF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137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8</v>
      </c>
      <c r="D57" s="136"/>
      <c r="E57" s="137"/>
      <c r="F57" s="138" t="s">
        <v>108</v>
      </c>
      <c r="G57" s="136" t="s">
        <v>11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226</v>
      </c>
      <c r="D58" s="141"/>
      <c r="E58" s="142"/>
      <c r="F58" s="143" t="s">
        <v>110</v>
      </c>
      <c r="G58" s="141" t="s">
        <v>231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233</v>
      </c>
      <c r="D59" s="141"/>
      <c r="E59" s="142"/>
      <c r="F59" s="143" t="s">
        <v>112</v>
      </c>
      <c r="G59" s="141" t="s">
        <v>15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226</v>
      </c>
      <c r="D61" s="141"/>
      <c r="E61" s="142"/>
      <c r="F61" s="150" t="s">
        <v>132</v>
      </c>
      <c r="G61" s="141" t="s">
        <v>15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14</v>
      </c>
      <c r="D62" s="141"/>
      <c r="E62" s="153"/>
      <c r="F62" s="154" t="s">
        <v>132</v>
      </c>
      <c r="G62" s="141" t="s">
        <v>232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Aleksandra Titievskaja - Kaarina Saarialho</v>
      </c>
      <c r="D65" s="161"/>
      <c r="E65" s="162"/>
      <c r="F65" s="163">
        <v>4</v>
      </c>
      <c r="G65" s="163">
        <v>10</v>
      </c>
      <c r="H65" s="163">
        <v>8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3">IF(K65=3,1,"")</f>
        <v>1</v>
      </c>
      <c r="N65" s="168" t="str">
        <f t="shared" si="3"/>
        <v/>
      </c>
    </row>
    <row r="66" spans="1:14">
      <c r="A66" s="122"/>
      <c r="B66" s="160" t="s">
        <v>119</v>
      </c>
      <c r="C66" s="161" t="str">
        <f>IF(C59&gt;"",C59&amp;" - "&amp;G59,"")</f>
        <v>Alisa Sinishin - Ella Kellow</v>
      </c>
      <c r="D66" s="161"/>
      <c r="E66" s="162"/>
      <c r="F66" s="163">
        <v>-9</v>
      </c>
      <c r="G66" s="163">
        <v>1</v>
      </c>
      <c r="H66" s="163">
        <v>-7</v>
      </c>
      <c r="I66" s="163">
        <v>6</v>
      </c>
      <c r="J66" s="169">
        <v>9</v>
      </c>
      <c r="K66" s="170">
        <f>IF(ISBLANK(F66),"",COUNTIF(F66:J66,"&gt;=0"))</f>
        <v>3</v>
      </c>
      <c r="L66" s="171">
        <f>IF(ISBLANK(F66),"",IF(LEFT(F66)="-",1,0)+IF(LEFT(G66)="-",1,0)+IF(LEFT(H66)="-",1,0)+IF(LEFT(I66)="-",1,0)+IF(LEFT(J66)="-",1,0))</f>
        <v>2</v>
      </c>
      <c r="M66" s="172">
        <f t="shared" si="3"/>
        <v>1</v>
      </c>
      <c r="N66" s="173" t="str">
        <f t="shared" si="3"/>
        <v/>
      </c>
    </row>
    <row r="67" spans="1:14">
      <c r="A67" s="122"/>
      <c r="B67" s="174" t="s">
        <v>133</v>
      </c>
      <c r="C67" s="175" t="str">
        <f>IF(C61&gt;"",C61&amp;" / "&amp;C62,"")</f>
        <v>Aleksandra Titievskaja / Yang Yixin</v>
      </c>
      <c r="D67" s="175" t="str">
        <f>IF(G61&gt;"",G61&amp;" / "&amp;G62,"")</f>
        <v>Ella Kellow / Aleksandra Seppänen</v>
      </c>
      <c r="E67" s="176"/>
      <c r="F67" s="163">
        <v>9</v>
      </c>
      <c r="G67" s="163">
        <v>-9</v>
      </c>
      <c r="H67" s="163">
        <v>3</v>
      </c>
      <c r="I67" s="163">
        <v>8</v>
      </c>
      <c r="J67" s="169"/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1</v>
      </c>
      <c r="M67" s="172">
        <f t="shared" si="3"/>
        <v>1</v>
      </c>
      <c r="N67" s="173" t="str">
        <f t="shared" si="3"/>
        <v/>
      </c>
    </row>
    <row r="68" spans="1:14">
      <c r="A68" s="122"/>
      <c r="B68" s="160" t="s">
        <v>121</v>
      </c>
      <c r="C68" s="161" t="str">
        <f>IF(C58&gt;"",C58&amp;" - "&amp;G59,"")</f>
        <v>Aleksandra Titievskaja - Ella Kellow</v>
      </c>
      <c r="D68" s="161"/>
      <c r="E68" s="162"/>
      <c r="F68" s="163"/>
      <c r="G68" s="163"/>
      <c r="H68" s="163"/>
      <c r="I68" s="163"/>
      <c r="J68" s="169"/>
      <c r="K68" s="170" t="str">
        <f>IF(ISBLANK(F68),"",COUNTIF(F68:J68,"&gt;=0"))</f>
        <v/>
      </c>
      <c r="L68" s="171" t="str">
        <f>IF(ISBLANK(F68),"",IF(LEFT(F68)="-",1,0)+IF(LEFT(G68)="-",1,0)+IF(LEFT(H68)="-",1,0)+IF(LEFT(I68)="-",1,0)+IF(LEFT(J68)="-",1,0))</f>
        <v/>
      </c>
      <c r="M68" s="172" t="str">
        <f t="shared" si="3"/>
        <v/>
      </c>
      <c r="N68" s="173" t="str">
        <f t="shared" si="3"/>
        <v/>
      </c>
    </row>
    <row r="69" spans="1:14" ht="15.75" thickBot="1">
      <c r="A69" s="122"/>
      <c r="B69" s="160" t="s">
        <v>122</v>
      </c>
      <c r="C69" s="161" t="str">
        <f>IF(C59&gt;"",C59&amp;" - "&amp;G58,"")</f>
        <v>Alisa Sinishin - Kaarina Saarialho</v>
      </c>
      <c r="D69" s="161"/>
      <c r="E69" s="162"/>
      <c r="F69" s="163"/>
      <c r="G69" s="163"/>
      <c r="H69" s="163"/>
      <c r="I69" s="163"/>
      <c r="J69" s="169"/>
      <c r="K69" s="177" t="str">
        <f>IF(ISBLANK(F69),"",COUNTIF(F69:J69,"&gt;=0"))</f>
        <v/>
      </c>
      <c r="L69" s="178" t="str">
        <f>IF(ISBLANK(F69),"",IF(LEFT(F69)="-",1,0)+IF(LEFT(G69)="-",1,0)+IF(LEFT(H69)="-",1,0)+IF(LEFT(I69)="-",1,0)+IF(LEFT(J69)="-",1,0))</f>
        <v/>
      </c>
      <c r="M69" s="179" t="str">
        <f t="shared" si="3"/>
        <v/>
      </c>
      <c r="N69" s="180" t="str">
        <f t="shared" si="3"/>
        <v/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3</v>
      </c>
      <c r="L70" s="187">
        <f>COUNTIF(L65:L69,"=3")</f>
        <v>0</v>
      </c>
      <c r="M70" s="188">
        <f>SUM(M65:M69)</f>
        <v>3</v>
      </c>
      <c r="N70" s="189">
        <f>SUM(N65:N69)</f>
        <v>0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PT Espoo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</sheetData>
  <mergeCells count="78"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C25" sqref="C25"/>
    </sheetView>
  </sheetViews>
  <sheetFormatPr defaultRowHeight="15"/>
  <cols>
    <col min="1" max="1" width="4.140625" customWidth="1"/>
    <col min="2" max="2" width="8.85546875" customWidth="1"/>
    <col min="3" max="3" width="37.28515625" customWidth="1"/>
    <col min="4" max="4" width="15.140625" customWidth="1"/>
    <col min="5" max="5" width="6.85546875" customWidth="1"/>
    <col min="6" max="7" width="7.85546875" customWidth="1"/>
    <col min="8" max="9" width="10.28515625" customWidth="1"/>
  </cols>
  <sheetData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8">
      <c r="A3" s="1"/>
      <c r="B3" s="2" t="s">
        <v>0</v>
      </c>
      <c r="C3" s="3"/>
      <c r="D3" s="3" t="s">
        <v>9</v>
      </c>
      <c r="E3" s="4"/>
      <c r="F3" s="5"/>
      <c r="G3" s="6" t="s">
        <v>98</v>
      </c>
      <c r="H3" s="6"/>
      <c r="I3" s="7"/>
    </row>
    <row r="4" spans="1:10" ht="15.75">
      <c r="A4" s="1"/>
      <c r="B4" s="8" t="s">
        <v>1</v>
      </c>
      <c r="C4" s="9"/>
      <c r="D4" s="9" t="s">
        <v>46</v>
      </c>
      <c r="E4" s="10"/>
      <c r="F4" s="5"/>
      <c r="G4" s="6"/>
      <c r="H4" s="6"/>
      <c r="I4" s="7"/>
    </row>
    <row r="5" spans="1:10" ht="16.5" thickBot="1">
      <c r="A5" s="1"/>
      <c r="B5" s="11" t="s">
        <v>2</v>
      </c>
      <c r="C5" s="12"/>
      <c r="D5" s="12" t="s">
        <v>20</v>
      </c>
      <c r="E5" s="13"/>
      <c r="F5" s="5"/>
      <c r="G5" s="6"/>
      <c r="H5" s="6"/>
      <c r="I5" s="7"/>
    </row>
    <row r="6" spans="1:10" ht="15.75">
      <c r="A6" s="29"/>
      <c r="B6" s="30"/>
      <c r="C6" s="30"/>
      <c r="D6" s="30"/>
      <c r="E6" s="30"/>
      <c r="F6" s="29"/>
      <c r="G6" s="29"/>
      <c r="H6" s="29"/>
      <c r="I6" s="31"/>
      <c r="J6" s="31"/>
    </row>
    <row r="7" spans="1:10">
      <c r="A7" s="32"/>
      <c r="B7" s="32" t="s">
        <v>3</v>
      </c>
      <c r="C7" s="32" t="s">
        <v>24</v>
      </c>
      <c r="D7" s="32" t="s">
        <v>5</v>
      </c>
      <c r="E7" s="32" t="s">
        <v>25</v>
      </c>
      <c r="F7" s="32" t="s">
        <v>26</v>
      </c>
      <c r="G7" s="32" t="s">
        <v>27</v>
      </c>
      <c r="H7" s="32" t="s">
        <v>28</v>
      </c>
      <c r="I7" s="33"/>
      <c r="J7" s="34"/>
    </row>
    <row r="8" spans="1:10">
      <c r="A8" s="35">
        <v>1</v>
      </c>
      <c r="B8" s="35">
        <v>3724</v>
      </c>
      <c r="C8" s="35" t="s">
        <v>66</v>
      </c>
      <c r="D8" s="35" t="s">
        <v>67</v>
      </c>
      <c r="E8" s="35">
        <v>2</v>
      </c>
      <c r="F8" s="35"/>
      <c r="G8" s="35"/>
      <c r="H8" s="35">
        <v>1</v>
      </c>
      <c r="I8" s="33"/>
      <c r="J8" s="34"/>
    </row>
    <row r="9" spans="1:10">
      <c r="A9" s="35">
        <v>2</v>
      </c>
      <c r="B9" s="35">
        <v>3356</v>
      </c>
      <c r="C9" s="35" t="s">
        <v>70</v>
      </c>
      <c r="D9" s="35" t="s">
        <v>71</v>
      </c>
      <c r="E9" s="35">
        <v>1</v>
      </c>
      <c r="F9" s="35"/>
      <c r="G9" s="35"/>
      <c r="H9" s="35">
        <v>2</v>
      </c>
      <c r="I9" s="33"/>
      <c r="J9" s="34"/>
    </row>
    <row r="10" spans="1:10">
      <c r="A10" s="35">
        <v>3</v>
      </c>
      <c r="B10" s="40">
        <v>2512</v>
      </c>
      <c r="C10" s="45" t="s">
        <v>221</v>
      </c>
      <c r="D10" s="41" t="s">
        <v>12</v>
      </c>
      <c r="E10" s="35">
        <v>0</v>
      </c>
      <c r="F10" s="35"/>
      <c r="G10" s="35"/>
      <c r="H10" s="35">
        <v>3</v>
      </c>
      <c r="I10" s="33"/>
      <c r="J10" s="34"/>
    </row>
    <row r="11" spans="1:10">
      <c r="A11" s="36"/>
      <c r="B11" s="36"/>
      <c r="C11" s="37"/>
      <c r="D11" s="37"/>
      <c r="E11" s="37"/>
      <c r="F11" s="37"/>
      <c r="G11" s="37"/>
      <c r="H11" s="37"/>
      <c r="I11" s="38"/>
      <c r="J11" s="38"/>
    </row>
    <row r="12" spans="1:10">
      <c r="A12" s="34"/>
      <c r="B12" s="39"/>
      <c r="C12" s="32"/>
      <c r="D12" s="32" t="s">
        <v>29</v>
      </c>
      <c r="E12" s="32" t="s">
        <v>30</v>
      </c>
      <c r="F12" s="32" t="s">
        <v>31</v>
      </c>
      <c r="G12" s="32" t="s">
        <v>32</v>
      </c>
      <c r="H12" s="32" t="s">
        <v>33</v>
      </c>
      <c r="I12" s="32" t="s">
        <v>34</v>
      </c>
      <c r="J12" s="32" t="s">
        <v>35</v>
      </c>
    </row>
    <row r="13" spans="1:10">
      <c r="A13" s="34"/>
      <c r="B13" s="39"/>
      <c r="C13" s="32" t="s">
        <v>36</v>
      </c>
      <c r="D13" s="32" t="s">
        <v>234</v>
      </c>
      <c r="E13" s="32" t="s">
        <v>235</v>
      </c>
      <c r="F13" s="32" t="s">
        <v>234</v>
      </c>
      <c r="G13" s="32"/>
      <c r="H13" s="32"/>
      <c r="I13" s="32" t="s">
        <v>138</v>
      </c>
      <c r="J13" s="35">
        <v>2</v>
      </c>
    </row>
    <row r="14" spans="1:10">
      <c r="A14" s="34"/>
      <c r="B14" s="39"/>
      <c r="C14" s="32" t="s">
        <v>37</v>
      </c>
      <c r="D14" s="32" t="s">
        <v>236</v>
      </c>
      <c r="E14" s="32" t="s">
        <v>237</v>
      </c>
      <c r="F14" s="32" t="s">
        <v>238</v>
      </c>
      <c r="G14" s="32" t="s">
        <v>239</v>
      </c>
      <c r="H14" s="32"/>
      <c r="I14" s="32" t="s">
        <v>151</v>
      </c>
      <c r="J14" s="35">
        <v>1</v>
      </c>
    </row>
    <row r="15" spans="1:10">
      <c r="A15" s="34"/>
      <c r="B15" s="39"/>
      <c r="C15" s="32" t="s">
        <v>38</v>
      </c>
      <c r="D15" s="32" t="s">
        <v>236</v>
      </c>
      <c r="E15" s="32" t="s">
        <v>240</v>
      </c>
      <c r="F15" s="32" t="s">
        <v>239</v>
      </c>
      <c r="G15" s="32"/>
      <c r="H15" s="32"/>
      <c r="I15" s="32" t="s">
        <v>138</v>
      </c>
      <c r="J15" s="35">
        <v>3</v>
      </c>
    </row>
    <row r="16" spans="1:10">
      <c r="A16" s="34"/>
      <c r="B16" s="34"/>
      <c r="C16" s="36"/>
      <c r="D16" s="36"/>
      <c r="E16" s="43"/>
      <c r="F16" s="36"/>
      <c r="G16" s="36"/>
      <c r="H16" s="36"/>
      <c r="I16" s="36"/>
      <c r="J16" s="36"/>
    </row>
    <row r="19" spans="1:10">
      <c r="A19" s="32"/>
      <c r="B19" s="32" t="s">
        <v>3</v>
      </c>
      <c r="C19" s="32" t="s">
        <v>56</v>
      </c>
      <c r="D19" s="32" t="s">
        <v>5</v>
      </c>
      <c r="E19" s="32" t="s">
        <v>25</v>
      </c>
      <c r="F19" s="32" t="s">
        <v>26</v>
      </c>
      <c r="G19" s="32" t="s">
        <v>27</v>
      </c>
      <c r="H19" s="32" t="s">
        <v>28</v>
      </c>
      <c r="I19" s="33"/>
      <c r="J19" s="34"/>
    </row>
    <row r="20" spans="1:10">
      <c r="A20" s="35">
        <v>1</v>
      </c>
      <c r="B20" s="35">
        <v>3626</v>
      </c>
      <c r="C20" s="35" t="s">
        <v>68</v>
      </c>
      <c r="D20" s="35" t="s">
        <v>6</v>
      </c>
      <c r="E20" s="35">
        <v>2</v>
      </c>
      <c r="F20" s="35"/>
      <c r="G20" s="35"/>
      <c r="H20" s="35">
        <v>1</v>
      </c>
      <c r="I20" s="33"/>
      <c r="J20" s="34"/>
    </row>
    <row r="21" spans="1:10">
      <c r="A21" s="35">
        <v>2</v>
      </c>
      <c r="B21" s="35">
        <v>2760</v>
      </c>
      <c r="C21" s="44" t="s">
        <v>73</v>
      </c>
      <c r="D21" s="35" t="s">
        <v>8</v>
      </c>
      <c r="E21" s="35">
        <v>0</v>
      </c>
      <c r="F21" s="35"/>
      <c r="G21" s="35"/>
      <c r="H21" s="35">
        <v>3</v>
      </c>
      <c r="I21" s="33"/>
      <c r="J21" s="34"/>
    </row>
    <row r="22" spans="1:10">
      <c r="A22" s="35">
        <v>3</v>
      </c>
      <c r="B22" s="35">
        <v>2367</v>
      </c>
      <c r="C22" s="35" t="s">
        <v>77</v>
      </c>
      <c r="D22" s="35" t="s">
        <v>62</v>
      </c>
      <c r="E22" s="35">
        <v>1</v>
      </c>
      <c r="F22" s="35"/>
      <c r="G22" s="35"/>
      <c r="H22" s="35">
        <v>2</v>
      </c>
      <c r="I22" s="33"/>
      <c r="J22" s="34"/>
    </row>
    <row r="23" spans="1:10">
      <c r="A23" s="36"/>
      <c r="B23" s="36"/>
      <c r="C23" s="37"/>
      <c r="D23" s="37"/>
      <c r="E23" s="37"/>
      <c r="F23" s="37"/>
      <c r="G23" s="37"/>
      <c r="H23" s="37"/>
      <c r="I23" s="38"/>
      <c r="J23" s="38"/>
    </row>
    <row r="24" spans="1:10">
      <c r="A24" s="34"/>
      <c r="B24" s="39"/>
      <c r="C24" s="32"/>
      <c r="D24" s="32" t="s">
        <v>29</v>
      </c>
      <c r="E24" s="32" t="s">
        <v>30</v>
      </c>
      <c r="F24" s="32" t="s">
        <v>31</v>
      </c>
      <c r="G24" s="32" t="s">
        <v>32</v>
      </c>
      <c r="H24" s="32" t="s">
        <v>33</v>
      </c>
      <c r="I24" s="32" t="s">
        <v>34</v>
      </c>
      <c r="J24" s="32" t="s">
        <v>35</v>
      </c>
    </row>
    <row r="25" spans="1:10">
      <c r="A25" s="34"/>
      <c r="B25" s="39"/>
      <c r="C25" s="32" t="s">
        <v>36</v>
      </c>
      <c r="D25" s="32" t="s">
        <v>241</v>
      </c>
      <c r="E25" s="32" t="s">
        <v>239</v>
      </c>
      <c r="F25" s="32" t="s">
        <v>239</v>
      </c>
      <c r="G25" s="32"/>
      <c r="H25" s="32"/>
      <c r="I25" s="32" t="s">
        <v>138</v>
      </c>
      <c r="J25" s="35">
        <v>2</v>
      </c>
    </row>
    <row r="26" spans="1:10">
      <c r="A26" s="34"/>
      <c r="B26" s="39"/>
      <c r="C26" s="32" t="s">
        <v>37</v>
      </c>
      <c r="D26" s="32" t="s">
        <v>237</v>
      </c>
      <c r="E26" s="32" t="s">
        <v>242</v>
      </c>
      <c r="F26" s="32" t="s">
        <v>243</v>
      </c>
      <c r="G26" s="32"/>
      <c r="H26" s="32"/>
      <c r="I26" s="32" t="s">
        <v>184</v>
      </c>
      <c r="J26" s="35">
        <v>1</v>
      </c>
    </row>
    <row r="27" spans="1:10">
      <c r="A27" s="34"/>
      <c r="B27" s="39"/>
      <c r="C27" s="32" t="s">
        <v>38</v>
      </c>
      <c r="D27" s="32" t="s">
        <v>240</v>
      </c>
      <c r="E27" s="32" t="s">
        <v>244</v>
      </c>
      <c r="F27" s="32" t="s">
        <v>241</v>
      </c>
      <c r="G27" s="32"/>
      <c r="H27" s="32"/>
      <c r="I27" s="32" t="s">
        <v>138</v>
      </c>
      <c r="J27" s="35">
        <v>3</v>
      </c>
    </row>
    <row r="28" spans="1:10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31" spans="1:10">
      <c r="A31" s="32"/>
      <c r="B31" s="32" t="s">
        <v>3</v>
      </c>
      <c r="C31" s="32" t="s">
        <v>57</v>
      </c>
      <c r="D31" s="32" t="s">
        <v>5</v>
      </c>
      <c r="E31" s="32" t="s">
        <v>25</v>
      </c>
      <c r="F31" s="32" t="s">
        <v>26</v>
      </c>
      <c r="G31" s="32" t="s">
        <v>27</v>
      </c>
      <c r="H31" s="32" t="s">
        <v>28</v>
      </c>
      <c r="I31" s="33"/>
      <c r="J31" s="34"/>
    </row>
    <row r="32" spans="1:10">
      <c r="A32" s="35">
        <v>1</v>
      </c>
      <c r="B32" s="35">
        <v>3496</v>
      </c>
      <c r="C32" s="35" t="s">
        <v>69</v>
      </c>
      <c r="D32" s="35" t="s">
        <v>62</v>
      </c>
      <c r="E32" s="35">
        <v>3</v>
      </c>
      <c r="F32" s="35"/>
      <c r="G32" s="35"/>
      <c r="H32" s="35">
        <v>1</v>
      </c>
      <c r="I32" s="33"/>
      <c r="J32" s="34"/>
    </row>
    <row r="33" spans="1:10">
      <c r="A33" s="35">
        <v>2</v>
      </c>
      <c r="B33" s="35">
        <v>3160</v>
      </c>
      <c r="C33" s="44" t="s">
        <v>72</v>
      </c>
      <c r="D33" s="35" t="s">
        <v>12</v>
      </c>
      <c r="E33" s="35">
        <v>2</v>
      </c>
      <c r="F33" s="35"/>
      <c r="G33" s="35"/>
      <c r="H33" s="35">
        <v>2</v>
      </c>
      <c r="I33" s="33"/>
      <c r="J33" s="34"/>
    </row>
    <row r="34" spans="1:10">
      <c r="A34" s="44">
        <v>3</v>
      </c>
      <c r="B34" s="35">
        <v>2753</v>
      </c>
      <c r="C34" s="44" t="s">
        <v>74</v>
      </c>
      <c r="D34" s="35" t="s">
        <v>75</v>
      </c>
      <c r="E34" s="44">
        <v>1</v>
      </c>
      <c r="F34" s="44"/>
      <c r="G34" s="44"/>
      <c r="H34" s="44">
        <v>3</v>
      </c>
      <c r="I34" s="33"/>
      <c r="J34" s="34"/>
    </row>
    <row r="35" spans="1:10">
      <c r="A35" s="236" t="s">
        <v>250</v>
      </c>
      <c r="B35" s="41">
        <v>2651</v>
      </c>
      <c r="C35" s="234" t="s">
        <v>76</v>
      </c>
      <c r="D35" s="237" t="s">
        <v>11</v>
      </c>
      <c r="E35" s="49">
        <v>0</v>
      </c>
      <c r="F35" s="236"/>
      <c r="G35" s="236"/>
      <c r="H35" s="49">
        <v>4</v>
      </c>
      <c r="I35" s="38"/>
      <c r="J35" s="38"/>
    </row>
    <row r="36" spans="1:10">
      <c r="A36" s="34"/>
      <c r="B36" s="233"/>
      <c r="C36" s="233"/>
      <c r="D36" s="233"/>
      <c r="E36" s="38"/>
      <c r="F36" s="38"/>
      <c r="G36" s="38"/>
      <c r="H36" s="38"/>
      <c r="I36" s="38"/>
      <c r="J36" s="38"/>
    </row>
    <row r="37" spans="1:10">
      <c r="A37" s="34"/>
      <c r="B37" s="39"/>
      <c r="C37" s="235"/>
      <c r="D37" s="235" t="s">
        <v>29</v>
      </c>
      <c r="E37" s="32" t="s">
        <v>30</v>
      </c>
      <c r="F37" s="32" t="s">
        <v>31</v>
      </c>
      <c r="G37" s="32" t="s">
        <v>32</v>
      </c>
      <c r="H37" s="32" t="s">
        <v>33</v>
      </c>
      <c r="I37" s="32" t="s">
        <v>34</v>
      </c>
      <c r="J37" s="32" t="s">
        <v>35</v>
      </c>
    </row>
    <row r="38" spans="1:10">
      <c r="A38" s="34"/>
      <c r="B38" s="39"/>
      <c r="C38" s="32" t="s">
        <v>36</v>
      </c>
      <c r="D38" s="32" t="s">
        <v>237</v>
      </c>
      <c r="E38" s="32" t="s">
        <v>245</v>
      </c>
      <c r="F38" s="32" t="s">
        <v>238</v>
      </c>
      <c r="G38" s="32" t="s">
        <v>242</v>
      </c>
      <c r="H38" s="32" t="s">
        <v>238</v>
      </c>
      <c r="I38" s="32" t="s">
        <v>212</v>
      </c>
      <c r="J38" s="35">
        <v>4</v>
      </c>
    </row>
    <row r="39" spans="1:10">
      <c r="A39" s="34"/>
      <c r="B39" s="39"/>
      <c r="C39" s="32" t="s">
        <v>53</v>
      </c>
      <c r="D39" s="32" t="s">
        <v>246</v>
      </c>
      <c r="E39" s="32" t="s">
        <v>240</v>
      </c>
      <c r="F39" s="32" t="s">
        <v>245</v>
      </c>
      <c r="G39" s="32" t="s">
        <v>238</v>
      </c>
      <c r="H39" s="32"/>
      <c r="I39" s="32" t="s">
        <v>151</v>
      </c>
      <c r="J39" s="35">
        <v>3</v>
      </c>
    </row>
    <row r="40" spans="1:10">
      <c r="A40" s="28"/>
      <c r="B40" s="28"/>
      <c r="C40" s="32" t="s">
        <v>54</v>
      </c>
      <c r="D40" s="32" t="s">
        <v>246</v>
      </c>
      <c r="E40" s="32" t="s">
        <v>240</v>
      </c>
      <c r="F40" s="32" t="s">
        <v>237</v>
      </c>
      <c r="G40" s="32" t="s">
        <v>241</v>
      </c>
      <c r="H40" s="32" t="s">
        <v>241</v>
      </c>
      <c r="I40" s="32" t="s">
        <v>212</v>
      </c>
      <c r="J40" s="35">
        <v>2</v>
      </c>
    </row>
    <row r="41" spans="1:10">
      <c r="C41" s="32" t="s">
        <v>37</v>
      </c>
      <c r="D41" s="32" t="s">
        <v>241</v>
      </c>
      <c r="E41" s="32" t="s">
        <v>247</v>
      </c>
      <c r="F41" s="32" t="s">
        <v>237</v>
      </c>
      <c r="G41" s="32" t="s">
        <v>245</v>
      </c>
      <c r="H41" s="32" t="s">
        <v>239</v>
      </c>
      <c r="I41" s="32" t="s">
        <v>212</v>
      </c>
      <c r="J41" s="35">
        <v>4</v>
      </c>
    </row>
    <row r="42" spans="1:10">
      <c r="C42" s="32" t="s">
        <v>38</v>
      </c>
      <c r="D42" s="32" t="s">
        <v>248</v>
      </c>
      <c r="E42" s="32" t="s">
        <v>242</v>
      </c>
      <c r="F42" s="32" t="s">
        <v>238</v>
      </c>
      <c r="G42" s="32" t="s">
        <v>239</v>
      </c>
      <c r="H42" s="32"/>
      <c r="I42" s="32" t="s">
        <v>151</v>
      </c>
      <c r="J42" s="35">
        <v>3</v>
      </c>
    </row>
    <row r="43" spans="1:10">
      <c r="C43" s="32" t="s">
        <v>55</v>
      </c>
      <c r="D43" s="32" t="s">
        <v>244</v>
      </c>
      <c r="E43" s="32" t="s">
        <v>247</v>
      </c>
      <c r="F43" s="32" t="s">
        <v>242</v>
      </c>
      <c r="G43" s="32" t="s">
        <v>249</v>
      </c>
      <c r="H43" s="32" t="s">
        <v>239</v>
      </c>
      <c r="I43" s="32" t="s">
        <v>212</v>
      </c>
      <c r="J43" s="35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8" sqref="E18"/>
    </sheetView>
  </sheetViews>
  <sheetFormatPr defaultRowHeight="15"/>
  <cols>
    <col min="1" max="1" width="4.28515625" customWidth="1"/>
    <col min="3" max="3" width="33.85546875" customWidth="1"/>
    <col min="4" max="4" width="16" customWidth="1"/>
    <col min="5" max="5" width="32.7109375" customWidth="1"/>
    <col min="6" max="6" width="15.5703125" customWidth="1"/>
  </cols>
  <sheetData>
    <row r="1" spans="1:6" ht="15.75" thickBot="1"/>
    <row r="2" spans="1:6" ht="18">
      <c r="A2" s="1"/>
      <c r="B2" s="2" t="s">
        <v>0</v>
      </c>
      <c r="C2" s="3"/>
      <c r="D2" s="3" t="s">
        <v>9</v>
      </c>
      <c r="E2" s="4"/>
      <c r="F2" s="5"/>
    </row>
    <row r="3" spans="1:6" ht="15.75">
      <c r="A3" s="1"/>
      <c r="B3" s="8" t="s">
        <v>1</v>
      </c>
      <c r="C3" s="9"/>
      <c r="D3" s="9" t="s">
        <v>47</v>
      </c>
      <c r="E3" s="10"/>
      <c r="F3" s="5"/>
    </row>
    <row r="4" spans="1:6" ht="16.5" thickBot="1">
      <c r="A4" s="1"/>
      <c r="B4" s="11" t="s">
        <v>2</v>
      </c>
      <c r="C4" s="12"/>
      <c r="D4" s="12" t="s">
        <v>20</v>
      </c>
      <c r="E4" s="13"/>
      <c r="F4" s="5"/>
    </row>
    <row r="5" spans="1:6">
      <c r="A5" s="14"/>
      <c r="B5" s="15"/>
      <c r="C5" s="15"/>
      <c r="D5" s="15"/>
      <c r="E5" s="16"/>
      <c r="F5" s="6"/>
    </row>
    <row r="6" spans="1:6">
      <c r="A6" s="17"/>
      <c r="B6" s="17" t="s">
        <v>3</v>
      </c>
      <c r="C6" s="17" t="s">
        <v>4</v>
      </c>
      <c r="D6" s="17" t="s">
        <v>5</v>
      </c>
      <c r="E6" s="5"/>
      <c r="F6" s="6"/>
    </row>
    <row r="7" spans="1:6">
      <c r="A7" s="18">
        <v>1</v>
      </c>
      <c r="B7" s="18" t="s">
        <v>51</v>
      </c>
      <c r="C7" s="18" t="s">
        <v>48</v>
      </c>
      <c r="D7" s="18" t="s">
        <v>49</v>
      </c>
      <c r="E7" s="238" t="s">
        <v>48</v>
      </c>
      <c r="F7" s="6"/>
    </row>
    <row r="8" spans="1:6">
      <c r="A8" s="18">
        <v>2</v>
      </c>
      <c r="B8" s="18"/>
      <c r="C8" s="18" t="s">
        <v>79</v>
      </c>
      <c r="D8" s="18" t="s">
        <v>8</v>
      </c>
      <c r="E8" s="19" t="s">
        <v>255</v>
      </c>
      <c r="F8" s="238" t="s">
        <v>50</v>
      </c>
    </row>
    <row r="9" spans="1:6">
      <c r="A9" s="17">
        <v>3</v>
      </c>
      <c r="B9" s="17"/>
      <c r="C9" s="17" t="s">
        <v>78</v>
      </c>
      <c r="D9" s="17" t="s">
        <v>11</v>
      </c>
      <c r="E9" s="238" t="s">
        <v>50</v>
      </c>
      <c r="F9" s="21" t="s">
        <v>261</v>
      </c>
    </row>
    <row r="10" spans="1:6">
      <c r="A10" s="17">
        <v>4</v>
      </c>
      <c r="B10" s="17" t="s">
        <v>52</v>
      </c>
      <c r="C10" s="17" t="s">
        <v>50</v>
      </c>
      <c r="D10" s="17" t="s">
        <v>8</v>
      </c>
      <c r="E10" s="21" t="s">
        <v>258</v>
      </c>
      <c r="F10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24" sqref="H24"/>
    </sheetView>
  </sheetViews>
  <sheetFormatPr defaultRowHeight="15"/>
  <cols>
    <col min="1" max="1" width="5.85546875" customWidth="1"/>
    <col min="3" max="3" width="37.28515625" customWidth="1"/>
    <col min="4" max="4" width="17.140625" customWidth="1"/>
  </cols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 t="s">
        <v>93</v>
      </c>
      <c r="H2" s="6"/>
      <c r="I2" s="7"/>
    </row>
    <row r="3" spans="1:10" ht="15.75">
      <c r="A3" s="1"/>
      <c r="B3" s="8" t="s">
        <v>1</v>
      </c>
      <c r="C3" s="9"/>
      <c r="D3" s="9" t="s">
        <v>47</v>
      </c>
      <c r="E3" s="10"/>
      <c r="F3" s="5"/>
      <c r="G3" s="6" t="s">
        <v>92</v>
      </c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9"/>
      <c r="G5" s="29"/>
      <c r="H5" s="29"/>
      <c r="I5" s="31"/>
      <c r="J5" s="31"/>
    </row>
    <row r="6" spans="1:10">
      <c r="A6" s="32"/>
      <c r="B6" s="32" t="s">
        <v>3</v>
      </c>
      <c r="C6" s="32" t="s">
        <v>24</v>
      </c>
      <c r="D6" s="32" t="s">
        <v>5</v>
      </c>
      <c r="E6" s="32" t="s">
        <v>25</v>
      </c>
      <c r="F6" s="32" t="s">
        <v>26</v>
      </c>
      <c r="G6" s="32" t="s">
        <v>27</v>
      </c>
      <c r="H6" s="32" t="s">
        <v>28</v>
      </c>
      <c r="I6" s="33"/>
      <c r="J6" s="34"/>
    </row>
    <row r="7" spans="1:10">
      <c r="A7" s="35">
        <v>1</v>
      </c>
      <c r="B7" s="35">
        <v>2500</v>
      </c>
      <c r="C7" s="35" t="s">
        <v>78</v>
      </c>
      <c r="D7" s="35" t="s">
        <v>11</v>
      </c>
      <c r="E7" s="35">
        <v>3</v>
      </c>
      <c r="F7" s="35"/>
      <c r="G7" s="35"/>
      <c r="H7" s="35">
        <v>1</v>
      </c>
      <c r="I7" s="33"/>
      <c r="J7" s="34"/>
    </row>
    <row r="8" spans="1:10">
      <c r="A8" s="35">
        <v>2</v>
      </c>
      <c r="B8" s="35">
        <v>2045</v>
      </c>
      <c r="C8" s="35" t="s">
        <v>79</v>
      </c>
      <c r="D8" s="35" t="s">
        <v>8</v>
      </c>
      <c r="E8" s="35">
        <v>2</v>
      </c>
      <c r="F8" s="35"/>
      <c r="G8" s="35"/>
      <c r="H8" s="35">
        <v>2</v>
      </c>
      <c r="I8" s="33"/>
      <c r="J8" s="34"/>
    </row>
    <row r="9" spans="1:10">
      <c r="A9" s="35">
        <v>3</v>
      </c>
      <c r="B9" s="35">
        <v>1746</v>
      </c>
      <c r="C9" s="35" t="s">
        <v>80</v>
      </c>
      <c r="D9" s="35" t="s">
        <v>81</v>
      </c>
      <c r="E9" s="35">
        <v>1</v>
      </c>
      <c r="F9" s="35"/>
      <c r="G9" s="35"/>
      <c r="H9" s="35">
        <v>3</v>
      </c>
      <c r="I9" s="33"/>
      <c r="J9" s="34"/>
    </row>
    <row r="10" spans="1:10">
      <c r="A10" s="35">
        <v>4</v>
      </c>
      <c r="B10" s="35">
        <v>0</v>
      </c>
      <c r="C10" s="35" t="s">
        <v>82</v>
      </c>
      <c r="D10" s="35" t="s">
        <v>8</v>
      </c>
      <c r="E10" s="35">
        <v>0</v>
      </c>
      <c r="F10" s="35"/>
      <c r="G10" s="35"/>
      <c r="H10" s="35">
        <v>4</v>
      </c>
      <c r="I10" s="33"/>
      <c r="J10" s="34"/>
    </row>
    <row r="11" spans="1:10">
      <c r="A11" s="36"/>
      <c r="B11" s="36"/>
      <c r="C11" s="37"/>
      <c r="D11" s="37"/>
      <c r="E11" s="37"/>
      <c r="F11" s="37"/>
      <c r="G11" s="37"/>
      <c r="H11" s="37"/>
      <c r="I11" s="38"/>
      <c r="J11" s="38"/>
    </row>
    <row r="12" spans="1:10">
      <c r="A12" s="34"/>
      <c r="B12" s="39"/>
      <c r="C12" s="32"/>
      <c r="D12" s="32" t="s">
        <v>29</v>
      </c>
      <c r="E12" s="32" t="s">
        <v>30</v>
      </c>
      <c r="F12" s="32" t="s">
        <v>31</v>
      </c>
      <c r="G12" s="32" t="s">
        <v>32</v>
      </c>
      <c r="H12" s="32" t="s">
        <v>33</v>
      </c>
      <c r="I12" s="32" t="s">
        <v>34</v>
      </c>
      <c r="J12" s="32" t="s">
        <v>35</v>
      </c>
    </row>
    <row r="13" spans="1:10">
      <c r="A13" s="34"/>
      <c r="B13" s="39"/>
      <c r="C13" s="32" t="s">
        <v>36</v>
      </c>
      <c r="D13" s="32" t="s">
        <v>240</v>
      </c>
      <c r="E13" s="32" t="s">
        <v>245</v>
      </c>
      <c r="F13" s="32" t="s">
        <v>234</v>
      </c>
      <c r="G13" s="32"/>
      <c r="H13" s="32"/>
      <c r="I13" s="32" t="s">
        <v>138</v>
      </c>
      <c r="J13" s="35">
        <v>4</v>
      </c>
    </row>
    <row r="14" spans="1:10">
      <c r="A14" s="34"/>
      <c r="B14" s="39"/>
      <c r="C14" s="32" t="s">
        <v>53</v>
      </c>
      <c r="D14" s="32" t="s">
        <v>241</v>
      </c>
      <c r="E14" s="32" t="s">
        <v>240</v>
      </c>
      <c r="F14" s="32" t="s">
        <v>244</v>
      </c>
      <c r="G14" s="32"/>
      <c r="H14" s="32"/>
      <c r="I14" s="32" t="s">
        <v>138</v>
      </c>
      <c r="J14" s="35">
        <v>3</v>
      </c>
    </row>
    <row r="15" spans="1:10">
      <c r="A15" s="34"/>
      <c r="B15" s="39"/>
      <c r="C15" s="32" t="s">
        <v>54</v>
      </c>
      <c r="D15" s="32" t="s">
        <v>248</v>
      </c>
      <c r="E15" s="32" t="s">
        <v>241</v>
      </c>
      <c r="F15" s="32" t="s">
        <v>241</v>
      </c>
      <c r="G15" s="32"/>
      <c r="H15" s="32"/>
      <c r="I15" s="32" t="s">
        <v>138</v>
      </c>
      <c r="J15" s="35">
        <v>2</v>
      </c>
    </row>
    <row r="16" spans="1:10">
      <c r="A16" s="34"/>
      <c r="B16" s="39"/>
      <c r="C16" s="32" t="s">
        <v>37</v>
      </c>
      <c r="D16" s="32" t="s">
        <v>248</v>
      </c>
      <c r="E16" s="32" t="s">
        <v>241</v>
      </c>
      <c r="F16" s="32" t="s">
        <v>238</v>
      </c>
      <c r="G16" s="32"/>
      <c r="H16" s="32"/>
      <c r="I16" s="32" t="s">
        <v>138</v>
      </c>
      <c r="J16" s="35">
        <v>4</v>
      </c>
    </row>
    <row r="17" spans="1:10">
      <c r="A17" s="34"/>
      <c r="B17" s="39"/>
      <c r="C17" s="32" t="s">
        <v>38</v>
      </c>
      <c r="D17" s="32" t="s">
        <v>238</v>
      </c>
      <c r="E17" s="32" t="s">
        <v>243</v>
      </c>
      <c r="F17" s="32" t="s">
        <v>239</v>
      </c>
      <c r="G17" s="32" t="s">
        <v>245</v>
      </c>
      <c r="H17" s="32"/>
      <c r="I17" s="32" t="s">
        <v>151</v>
      </c>
      <c r="J17" s="35">
        <v>3</v>
      </c>
    </row>
    <row r="18" spans="1:10">
      <c r="A18" s="34"/>
      <c r="B18" s="39"/>
      <c r="C18" s="32" t="s">
        <v>55</v>
      </c>
      <c r="D18" s="32" t="s">
        <v>244</v>
      </c>
      <c r="E18" s="32" t="s">
        <v>240</v>
      </c>
      <c r="F18" s="32" t="s">
        <v>238</v>
      </c>
      <c r="G18" s="32"/>
      <c r="H18" s="32"/>
      <c r="I18" s="32" t="s">
        <v>138</v>
      </c>
      <c r="J18" s="3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F18" sqref="F18"/>
    </sheetView>
  </sheetViews>
  <sheetFormatPr defaultRowHeight="15"/>
  <cols>
    <col min="1" max="1" width="4.140625" customWidth="1"/>
    <col min="2" max="2" width="5.7109375" customWidth="1"/>
    <col min="3" max="3" width="11.42578125" customWidth="1"/>
    <col min="5" max="5" width="11.5703125" customWidth="1"/>
  </cols>
  <sheetData>
    <row r="2" spans="1:8" ht="15.75" thickBot="1"/>
    <row r="3" spans="1:8" ht="18">
      <c r="A3" s="6"/>
      <c r="B3" s="1"/>
      <c r="C3" s="2" t="s">
        <v>0</v>
      </c>
      <c r="D3" s="3"/>
      <c r="E3" s="3" t="s">
        <v>9</v>
      </c>
      <c r="F3" s="4"/>
      <c r="G3" s="5"/>
      <c r="H3" s="6"/>
    </row>
    <row r="4" spans="1:8" ht="15.75">
      <c r="A4" s="6"/>
      <c r="B4" s="1"/>
      <c r="C4" s="8" t="s">
        <v>1</v>
      </c>
      <c r="D4" s="9"/>
      <c r="E4" s="9" t="s">
        <v>21</v>
      </c>
      <c r="F4" s="10"/>
      <c r="G4" s="5"/>
      <c r="H4" s="6"/>
    </row>
    <row r="5" spans="1:8" ht="16.5" thickBot="1">
      <c r="A5" s="6"/>
      <c r="B5" s="1"/>
      <c r="C5" s="11" t="s">
        <v>2</v>
      </c>
      <c r="D5" s="12"/>
      <c r="E5" s="12" t="s">
        <v>20</v>
      </c>
      <c r="F5" s="13"/>
      <c r="G5" s="5"/>
      <c r="H5" s="6"/>
    </row>
    <row r="6" spans="1:8">
      <c r="A6" s="6"/>
      <c r="B6" s="14"/>
      <c r="C6" s="15"/>
      <c r="D6" s="16"/>
      <c r="E6" s="16"/>
      <c r="F6" s="16"/>
      <c r="G6" s="6"/>
      <c r="H6" s="6"/>
    </row>
    <row r="7" spans="1:8">
      <c r="B7" s="17"/>
      <c r="C7" s="26" t="s">
        <v>5</v>
      </c>
      <c r="D7" s="216"/>
      <c r="E7" s="6"/>
      <c r="F7" s="6"/>
    </row>
    <row r="8" spans="1:8">
      <c r="B8" s="207">
        <v>1</v>
      </c>
      <c r="C8" s="18" t="s">
        <v>18</v>
      </c>
      <c r="D8" s="230" t="s">
        <v>18</v>
      </c>
      <c r="E8" s="209"/>
      <c r="F8" s="209"/>
    </row>
    <row r="9" spans="1:8">
      <c r="B9" s="207">
        <v>2</v>
      </c>
      <c r="C9" s="224" t="s">
        <v>85</v>
      </c>
      <c r="D9" s="231" t="s">
        <v>138</v>
      </c>
      <c r="E9" s="230" t="s">
        <v>18</v>
      </c>
      <c r="F9" s="209"/>
    </row>
    <row r="10" spans="1:8">
      <c r="B10" s="211">
        <v>3</v>
      </c>
      <c r="C10" s="17" t="s">
        <v>10</v>
      </c>
      <c r="D10" s="228" t="s">
        <v>86</v>
      </c>
      <c r="E10" s="210" t="s">
        <v>138</v>
      </c>
      <c r="F10" s="212"/>
    </row>
    <row r="11" spans="1:8">
      <c r="B11" s="211">
        <v>4</v>
      </c>
      <c r="C11" s="17" t="s">
        <v>86</v>
      </c>
      <c r="D11" s="213"/>
      <c r="E11" s="214"/>
      <c r="F11" s="230" t="s">
        <v>18</v>
      </c>
    </row>
    <row r="12" spans="1:8">
      <c r="B12" s="207">
        <v>5</v>
      </c>
      <c r="C12" s="18" t="s">
        <v>7</v>
      </c>
      <c r="D12" s="208" t="s">
        <v>7</v>
      </c>
      <c r="E12" s="214"/>
      <c r="F12" t="s">
        <v>138</v>
      </c>
    </row>
    <row r="13" spans="1:8">
      <c r="B13" s="207">
        <v>6</v>
      </c>
      <c r="C13" s="18" t="s">
        <v>59</v>
      </c>
      <c r="D13" s="210"/>
      <c r="E13" s="208" t="s">
        <v>7</v>
      </c>
    </row>
    <row r="14" spans="1:8">
      <c r="B14" s="211">
        <v>7</v>
      </c>
      <c r="C14" s="17" t="s">
        <v>17</v>
      </c>
      <c r="D14" s="208" t="s">
        <v>8</v>
      </c>
      <c r="E14" s="232" t="s">
        <v>230</v>
      </c>
    </row>
    <row r="15" spans="1:8">
      <c r="B15" s="211">
        <v>8</v>
      </c>
      <c r="C15" s="17" t="s">
        <v>8</v>
      </c>
      <c r="D15" s="213" t="s">
        <v>138</v>
      </c>
      <c r="E15" s="209"/>
    </row>
    <row r="17" spans="2:4">
      <c r="B17" t="s">
        <v>201</v>
      </c>
      <c r="D17" t="s">
        <v>184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0"/>
  <sheetViews>
    <sheetView topLeftCell="A395" workbookViewId="0">
      <selection activeCell="H414" sqref="H414"/>
    </sheetView>
  </sheetViews>
  <sheetFormatPr defaultRowHeight="15"/>
  <cols>
    <col min="1" max="1" width="5.42578125" customWidth="1"/>
    <col min="3" max="3" width="32.85546875" customWidth="1"/>
    <col min="4" max="4" width="33.85546875" customWidth="1"/>
  </cols>
  <sheetData>
    <row r="2" spans="1:14">
      <c r="A2" s="122"/>
      <c r="B2" s="123"/>
      <c r="C2" s="124"/>
      <c r="D2" s="124"/>
      <c r="E2" s="124"/>
      <c r="F2" s="125"/>
      <c r="G2" s="126" t="s">
        <v>100</v>
      </c>
      <c r="H2" s="127"/>
      <c r="I2" s="128" t="s">
        <v>134</v>
      </c>
      <c r="J2" s="128"/>
      <c r="K2" s="128"/>
      <c r="L2" s="128"/>
      <c r="M2" s="128"/>
      <c r="N2" s="129"/>
    </row>
    <row r="3" spans="1:14">
      <c r="A3" s="122"/>
      <c r="B3" s="130"/>
      <c r="C3" s="66" t="s">
        <v>101</v>
      </c>
      <c r="D3" s="66"/>
      <c r="E3" s="122"/>
      <c r="F3" s="131"/>
      <c r="G3" s="126" t="s">
        <v>102</v>
      </c>
      <c r="H3" s="132"/>
      <c r="I3" s="128" t="s">
        <v>135</v>
      </c>
      <c r="J3" s="128"/>
      <c r="K3" s="128"/>
      <c r="L3" s="128"/>
      <c r="M3" s="128"/>
      <c r="N3" s="129"/>
    </row>
    <row r="4" spans="1:14" ht="15.75">
      <c r="A4" s="122"/>
      <c r="B4" s="130"/>
      <c r="C4" s="133" t="s">
        <v>128</v>
      </c>
      <c r="D4" s="133"/>
      <c r="E4" s="122"/>
      <c r="F4" s="131"/>
      <c r="G4" s="126" t="s">
        <v>103</v>
      </c>
      <c r="H4" s="132"/>
      <c r="I4" s="128" t="s">
        <v>155</v>
      </c>
      <c r="J4" s="128"/>
      <c r="K4" s="128"/>
      <c r="L4" s="128"/>
      <c r="M4" s="128"/>
      <c r="N4" s="129"/>
    </row>
    <row r="5" spans="1:14" ht="15.75">
      <c r="A5" s="122"/>
      <c r="B5" s="130"/>
      <c r="C5" s="122" t="s">
        <v>129</v>
      </c>
      <c r="D5" s="133"/>
      <c r="E5" s="122"/>
      <c r="F5" s="131"/>
      <c r="G5" s="126" t="s">
        <v>130</v>
      </c>
      <c r="H5" s="132"/>
      <c r="I5" s="128">
        <v>43582</v>
      </c>
      <c r="J5" s="128"/>
      <c r="K5" s="128"/>
      <c r="L5" s="128"/>
      <c r="M5" s="128"/>
      <c r="N5" s="129"/>
    </row>
    <row r="6" spans="1:14" ht="15.75" thickBot="1">
      <c r="A6" s="122"/>
      <c r="B6" s="13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</row>
    <row r="7" spans="1:14">
      <c r="A7" s="122"/>
      <c r="B7" s="135" t="s">
        <v>107</v>
      </c>
      <c r="C7" s="136" t="s">
        <v>86</v>
      </c>
      <c r="D7" s="136"/>
      <c r="E7" s="137"/>
      <c r="F7" s="138" t="s">
        <v>108</v>
      </c>
      <c r="G7" s="136" t="s">
        <v>59</v>
      </c>
      <c r="H7" s="136"/>
      <c r="I7" s="136"/>
      <c r="J7" s="136"/>
      <c r="K7" s="136"/>
      <c r="L7" s="136"/>
      <c r="M7" s="136"/>
      <c r="N7" s="139"/>
    </row>
    <row r="8" spans="1:14">
      <c r="A8" s="122"/>
      <c r="B8" s="140" t="s">
        <v>109</v>
      </c>
      <c r="C8" s="141" t="s">
        <v>167</v>
      </c>
      <c r="D8" s="141"/>
      <c r="E8" s="142"/>
      <c r="F8" s="143" t="s">
        <v>110</v>
      </c>
      <c r="G8" s="141" t="s">
        <v>168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0" t="s">
        <v>111</v>
      </c>
      <c r="C9" s="141" t="s">
        <v>166</v>
      </c>
      <c r="D9" s="141"/>
      <c r="E9" s="142"/>
      <c r="F9" s="143" t="s">
        <v>112</v>
      </c>
      <c r="G9" s="141" t="s">
        <v>169</v>
      </c>
      <c r="H9" s="141"/>
      <c r="I9" s="141"/>
      <c r="J9" s="141"/>
      <c r="K9" s="141"/>
      <c r="L9" s="141"/>
      <c r="M9" s="141"/>
      <c r="N9" s="144"/>
    </row>
    <row r="10" spans="1:14">
      <c r="A10" s="122"/>
      <c r="B10" s="145" t="s">
        <v>131</v>
      </c>
      <c r="C10" s="146"/>
      <c r="D10" s="146"/>
      <c r="E10" s="147"/>
      <c r="F10" s="146" t="s">
        <v>131</v>
      </c>
      <c r="G10" s="146"/>
      <c r="H10" s="146"/>
      <c r="I10" s="146"/>
      <c r="J10" s="146"/>
      <c r="K10" s="146"/>
      <c r="L10" s="146"/>
      <c r="M10" s="146"/>
      <c r="N10" s="148"/>
    </row>
    <row r="11" spans="1:14">
      <c r="A11" s="122"/>
      <c r="B11" s="149" t="s">
        <v>132</v>
      </c>
      <c r="C11" s="141" t="s">
        <v>167</v>
      </c>
      <c r="D11" s="141"/>
      <c r="E11" s="142"/>
      <c r="F11" s="150" t="s">
        <v>132</v>
      </c>
      <c r="G11" s="141" t="s">
        <v>168</v>
      </c>
      <c r="H11" s="141"/>
      <c r="I11" s="141"/>
      <c r="J11" s="141"/>
      <c r="K11" s="141"/>
      <c r="L11" s="141"/>
      <c r="M11" s="141"/>
      <c r="N11" s="144"/>
    </row>
    <row r="12" spans="1:14" ht="15.75" thickBot="1">
      <c r="A12" s="122"/>
      <c r="B12" s="151" t="s">
        <v>132</v>
      </c>
      <c r="C12" s="141" t="s">
        <v>166</v>
      </c>
      <c r="D12" s="141"/>
      <c r="E12" s="153"/>
      <c r="F12" s="154" t="s">
        <v>132</v>
      </c>
      <c r="G12" s="141" t="s">
        <v>169</v>
      </c>
      <c r="H12" s="141"/>
      <c r="I12" s="141"/>
      <c r="J12" s="141"/>
      <c r="K12" s="141"/>
      <c r="L12" s="141"/>
      <c r="M12" s="141"/>
      <c r="N12" s="144"/>
    </row>
    <row r="13" spans="1:14">
      <c r="A13" s="122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4"/>
    </row>
    <row r="14" spans="1:14" ht="15.75" thickBot="1">
      <c r="A14" s="122"/>
      <c r="B14" s="156" t="s">
        <v>115</v>
      </c>
      <c r="C14" s="122"/>
      <c r="D14" s="122"/>
      <c r="E14" s="122"/>
      <c r="F14" s="157">
        <v>1</v>
      </c>
      <c r="G14" s="157">
        <v>2</v>
      </c>
      <c r="H14" s="157">
        <v>3</v>
      </c>
      <c r="I14" s="157">
        <v>4</v>
      </c>
      <c r="J14" s="157">
        <v>5</v>
      </c>
      <c r="K14" s="158" t="s">
        <v>26</v>
      </c>
      <c r="L14" s="158"/>
      <c r="M14" s="157" t="s">
        <v>116</v>
      </c>
      <c r="N14" s="159" t="s">
        <v>117</v>
      </c>
    </row>
    <row r="15" spans="1:14">
      <c r="A15" s="122"/>
      <c r="B15" s="160" t="s">
        <v>118</v>
      </c>
      <c r="C15" s="161" t="str">
        <f>IF(C8&gt;"",C8&amp;" - "&amp;G8,"")</f>
        <v xml:space="preserve">Aleksander Hämelin - Aleksi Ikola </v>
      </c>
      <c r="D15" s="161"/>
      <c r="E15" s="162"/>
      <c r="F15" s="163">
        <v>4</v>
      </c>
      <c r="G15" s="163">
        <v>-8</v>
      </c>
      <c r="H15" s="163">
        <v>4</v>
      </c>
      <c r="I15" s="163">
        <v>8</v>
      </c>
      <c r="J15" s="164"/>
      <c r="K15" s="165">
        <f>IF(ISBLANK(F15),"",COUNTIF(F15:J15,"&gt;=0"))</f>
        <v>3</v>
      </c>
      <c r="L15" s="166">
        <f>IF(ISBLANK(F15),"",IF(LEFT(F15)="-",1,0)+IF(LEFT(G15)="-",1,0)+IF(LEFT(H15)="-",1,0)+IF(LEFT(I15)="-",1,0)+IF(LEFT(J15)="-",1,0))</f>
        <v>1</v>
      </c>
      <c r="M15" s="167">
        <f t="shared" ref="M15:N19" si="0">IF(K15=3,1,"")</f>
        <v>1</v>
      </c>
      <c r="N15" s="168" t="str">
        <f t="shared" si="0"/>
        <v/>
      </c>
    </row>
    <row r="16" spans="1:14">
      <c r="A16" s="122"/>
      <c r="B16" s="160" t="s">
        <v>119</v>
      </c>
      <c r="C16" s="161" t="str">
        <f>IF(C9&gt;"",C9&amp;" - "&amp;G9,"")</f>
        <v>Amos Saarento - Jesse Ikola</v>
      </c>
      <c r="D16" s="161"/>
      <c r="E16" s="162"/>
      <c r="F16" s="163">
        <v>-8</v>
      </c>
      <c r="G16" s="163">
        <v>-8</v>
      </c>
      <c r="H16" s="163">
        <v>-5</v>
      </c>
      <c r="I16" s="163"/>
      <c r="J16" s="169"/>
      <c r="K16" s="170">
        <f>IF(ISBLANK(F16),"",COUNTIF(F16:J16,"&gt;=0"))</f>
        <v>0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74" t="s">
        <v>133</v>
      </c>
      <c r="C17" s="175" t="str">
        <f>IF(C11&gt;"",C11&amp;" / "&amp;C12,"")</f>
        <v>Aleksander Hämelin / Amos Saarento</v>
      </c>
      <c r="D17" s="175" t="str">
        <f>IF(G11&gt;"",G11&amp;" / "&amp;G12,"")</f>
        <v>Aleksi Ikola  / Jesse Ikola</v>
      </c>
      <c r="E17" s="176"/>
      <c r="F17" s="163">
        <v>-4</v>
      </c>
      <c r="G17" s="163">
        <v>6</v>
      </c>
      <c r="H17" s="163">
        <v>9</v>
      </c>
      <c r="I17" s="163">
        <v>8</v>
      </c>
      <c r="J17" s="169"/>
      <c r="K17" s="170">
        <f>IF(ISBLANK(F17),"",COUNTIF(F17:J17,"&gt;=0"))</f>
        <v>3</v>
      </c>
      <c r="L17" s="171">
        <f>IF(ISBLANK(F17),"",IF(LEFT(F17)="-",1,0)+IF(LEFT(G17)="-",1,0)+IF(LEFT(H17)="-",1,0)+IF(LEFT(I17)="-",1,0)+IF(LEFT(J17)="-",1,0))</f>
        <v>1</v>
      </c>
      <c r="M17" s="172">
        <f t="shared" si="0"/>
        <v>1</v>
      </c>
      <c r="N17" s="173" t="str">
        <f t="shared" si="0"/>
        <v/>
      </c>
    </row>
    <row r="18" spans="1:14">
      <c r="A18" s="122"/>
      <c r="B18" s="160" t="s">
        <v>121</v>
      </c>
      <c r="C18" s="161" t="str">
        <f>IF(C8&gt;"",C8&amp;" - "&amp;G9,"")</f>
        <v>Aleksander Hämelin - Jesse Ikola</v>
      </c>
      <c r="D18" s="161"/>
      <c r="E18" s="162"/>
      <c r="F18" s="163">
        <v>-3</v>
      </c>
      <c r="G18" s="163">
        <v>-7</v>
      </c>
      <c r="H18" s="163">
        <v>-6</v>
      </c>
      <c r="I18" s="163"/>
      <c r="J18" s="169"/>
      <c r="K18" s="170">
        <f>IF(ISBLANK(F18),"",COUNTIF(F18:J18,"&gt;=0"))</f>
        <v>0</v>
      </c>
      <c r="L18" s="171">
        <f>IF(ISBLANK(F18),"",IF(LEFT(F18)="-",1,0)+IF(LEFT(G18)="-",1,0)+IF(LEFT(H18)="-",1,0)+IF(LEFT(I18)="-",1,0)+IF(LEFT(J18)="-",1,0))</f>
        <v>3</v>
      </c>
      <c r="M18" s="172" t="str">
        <f t="shared" si="0"/>
        <v/>
      </c>
      <c r="N18" s="173">
        <f t="shared" si="0"/>
        <v>1</v>
      </c>
    </row>
    <row r="19" spans="1:14" ht="15.75" thickBot="1">
      <c r="A19" s="122"/>
      <c r="B19" s="160" t="s">
        <v>122</v>
      </c>
      <c r="C19" s="161" t="str">
        <f>IF(C9&gt;"",C9&amp;" - "&amp;G8,"")</f>
        <v xml:space="preserve">Amos Saarento - Aleksi Ikola </v>
      </c>
      <c r="D19" s="161"/>
      <c r="E19" s="162"/>
      <c r="F19" s="163">
        <v>9</v>
      </c>
      <c r="G19" s="163">
        <v>-12</v>
      </c>
      <c r="H19" s="163">
        <v>7</v>
      </c>
      <c r="I19" s="163">
        <v>-7</v>
      </c>
      <c r="J19" s="169">
        <v>9</v>
      </c>
      <c r="K19" s="177">
        <f>IF(ISBLANK(F19),"",COUNTIF(F19:J19,"&gt;=0"))</f>
        <v>3</v>
      </c>
      <c r="L19" s="178">
        <f>IF(ISBLANK(F19),"",IF(LEFT(F19)="-",1,0)+IF(LEFT(G19)="-",1,0)+IF(LEFT(H19)="-",1,0)+IF(LEFT(I19)="-",1,0)+IF(LEFT(J19)="-",1,0))</f>
        <v>2</v>
      </c>
      <c r="M19" s="179">
        <f t="shared" si="0"/>
        <v>1</v>
      </c>
      <c r="N19" s="180" t="str">
        <f t="shared" si="0"/>
        <v/>
      </c>
    </row>
    <row r="20" spans="1:14" ht="19.5" thickBot="1">
      <c r="A20" s="122"/>
      <c r="B20" s="181"/>
      <c r="C20" s="182"/>
      <c r="D20" s="182"/>
      <c r="E20" s="182"/>
      <c r="F20" s="183"/>
      <c r="G20" s="183"/>
      <c r="H20" s="184"/>
      <c r="I20" s="185" t="s">
        <v>123</v>
      </c>
      <c r="J20" s="185"/>
      <c r="K20" s="186">
        <f>COUNTIF(K15:K19,"=3")</f>
        <v>3</v>
      </c>
      <c r="L20" s="187">
        <f>COUNTIF(L15:L19,"=3")</f>
        <v>2</v>
      </c>
      <c r="M20" s="188">
        <f>SUM(M15:M19)</f>
        <v>3</v>
      </c>
      <c r="N20" s="189">
        <f>SUM(N15:N19)</f>
        <v>2</v>
      </c>
    </row>
    <row r="21" spans="1:14">
      <c r="A21" s="122"/>
      <c r="B21" s="190" t="s">
        <v>124</v>
      </c>
      <c r="C21" s="182"/>
      <c r="D21" s="182"/>
      <c r="E21" s="182"/>
      <c r="F21" s="182"/>
      <c r="G21" s="182"/>
      <c r="H21" s="182"/>
      <c r="I21" s="182"/>
      <c r="J21" s="182"/>
      <c r="K21" s="122"/>
      <c r="L21" s="122"/>
      <c r="M21" s="122"/>
      <c r="N21" s="134"/>
    </row>
    <row r="22" spans="1:14">
      <c r="A22" s="122"/>
      <c r="B22" s="191" t="s">
        <v>125</v>
      </c>
      <c r="C22" s="192"/>
      <c r="D22" s="193" t="s">
        <v>126</v>
      </c>
      <c r="E22" s="192"/>
      <c r="F22" s="193" t="s">
        <v>35</v>
      </c>
      <c r="G22" s="193"/>
      <c r="H22" s="194"/>
      <c r="I22" s="122"/>
      <c r="J22" s="195" t="s">
        <v>127</v>
      </c>
      <c r="K22" s="195"/>
      <c r="L22" s="195"/>
      <c r="M22" s="195"/>
      <c r="N22" s="196"/>
    </row>
    <row r="23" spans="1:14" ht="21.75" thickBot="1">
      <c r="A23" s="122"/>
      <c r="B23" s="197"/>
      <c r="C23" s="198"/>
      <c r="D23" s="198"/>
      <c r="E23" s="199"/>
      <c r="F23" s="198"/>
      <c r="G23" s="198"/>
      <c r="H23" s="198"/>
      <c r="I23" s="198"/>
      <c r="J23" s="200" t="str">
        <f>IF(M20=3,C7,IF(N20=3,G7,""))</f>
        <v>MBF 2</v>
      </c>
      <c r="K23" s="200"/>
      <c r="L23" s="200"/>
      <c r="M23" s="200"/>
      <c r="N23" s="201"/>
    </row>
    <row r="24" spans="1:14">
      <c r="A24" s="12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</row>
    <row r="27" spans="1:14">
      <c r="A27" s="122"/>
      <c r="B27" s="123"/>
      <c r="C27" s="124"/>
      <c r="D27" s="124"/>
      <c r="E27" s="124"/>
      <c r="F27" s="125"/>
      <c r="G27" s="126" t="s">
        <v>100</v>
      </c>
      <c r="H27" s="127"/>
      <c r="I27" s="128" t="s">
        <v>134</v>
      </c>
      <c r="J27" s="128"/>
      <c r="K27" s="128"/>
      <c r="L27" s="128"/>
      <c r="M27" s="128"/>
      <c r="N27" s="129"/>
    </row>
    <row r="28" spans="1:14">
      <c r="A28" s="122"/>
      <c r="B28" s="130"/>
      <c r="C28" s="66" t="s">
        <v>101</v>
      </c>
      <c r="D28" s="66"/>
      <c r="E28" s="122"/>
      <c r="F28" s="131"/>
      <c r="G28" s="126" t="s">
        <v>102</v>
      </c>
      <c r="H28" s="132"/>
      <c r="I28" s="128" t="s">
        <v>135</v>
      </c>
      <c r="J28" s="128"/>
      <c r="K28" s="128"/>
      <c r="L28" s="128"/>
      <c r="M28" s="128"/>
      <c r="N28" s="129"/>
    </row>
    <row r="29" spans="1:14" ht="15.75">
      <c r="A29" s="122"/>
      <c r="B29" s="130"/>
      <c r="C29" s="133" t="s">
        <v>128</v>
      </c>
      <c r="D29" s="133"/>
      <c r="E29" s="122"/>
      <c r="F29" s="131"/>
      <c r="G29" s="126" t="s">
        <v>103</v>
      </c>
      <c r="H29" s="132"/>
      <c r="I29" s="128" t="s">
        <v>155</v>
      </c>
      <c r="J29" s="128"/>
      <c r="K29" s="128"/>
      <c r="L29" s="128"/>
      <c r="M29" s="128"/>
      <c r="N29" s="129"/>
    </row>
    <row r="30" spans="1:14" ht="15.75">
      <c r="A30" s="122"/>
      <c r="B30" s="130"/>
      <c r="C30" s="122" t="s">
        <v>129</v>
      </c>
      <c r="D30" s="133"/>
      <c r="E30" s="122"/>
      <c r="F30" s="131"/>
      <c r="G30" s="126" t="s">
        <v>130</v>
      </c>
      <c r="H30" s="132"/>
      <c r="I30" s="128">
        <v>43582</v>
      </c>
      <c r="J30" s="128"/>
      <c r="K30" s="128"/>
      <c r="L30" s="128"/>
      <c r="M30" s="128"/>
      <c r="N30" s="129"/>
    </row>
    <row r="31" spans="1:14" ht="15.75" thickBot="1">
      <c r="A31" s="122"/>
      <c r="B31" s="13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34"/>
    </row>
    <row r="32" spans="1:14">
      <c r="A32" s="122"/>
      <c r="B32" s="135" t="s">
        <v>107</v>
      </c>
      <c r="C32" s="136" t="s">
        <v>83</v>
      </c>
      <c r="D32" s="136"/>
      <c r="E32" s="137"/>
      <c r="F32" s="138" t="s">
        <v>108</v>
      </c>
      <c r="G32" s="136" t="s">
        <v>86</v>
      </c>
      <c r="H32" s="136"/>
      <c r="I32" s="136"/>
      <c r="J32" s="136"/>
      <c r="K32" s="136"/>
      <c r="L32" s="136"/>
      <c r="M32" s="136"/>
      <c r="N32" s="139"/>
    </row>
    <row r="33" spans="1:14">
      <c r="A33" s="122"/>
      <c r="B33" s="140" t="s">
        <v>109</v>
      </c>
      <c r="C33" s="141" t="s">
        <v>187</v>
      </c>
      <c r="D33" s="141"/>
      <c r="E33" s="142"/>
      <c r="F33" s="143" t="s">
        <v>110</v>
      </c>
      <c r="G33" s="141" t="s">
        <v>166</v>
      </c>
      <c r="H33" s="141"/>
      <c r="I33" s="141"/>
      <c r="J33" s="141"/>
      <c r="K33" s="141"/>
      <c r="L33" s="141"/>
      <c r="M33" s="141"/>
      <c r="N33" s="144"/>
    </row>
    <row r="34" spans="1:14">
      <c r="A34" s="122"/>
      <c r="B34" s="140" t="s">
        <v>111</v>
      </c>
      <c r="C34" s="141" t="s">
        <v>188</v>
      </c>
      <c r="D34" s="141"/>
      <c r="E34" s="142"/>
      <c r="F34" s="143" t="s">
        <v>112</v>
      </c>
      <c r="G34" s="141" t="s">
        <v>167</v>
      </c>
      <c r="H34" s="141"/>
      <c r="I34" s="141"/>
      <c r="J34" s="141"/>
      <c r="K34" s="141"/>
      <c r="L34" s="141"/>
      <c r="M34" s="141"/>
      <c r="N34" s="144"/>
    </row>
    <row r="35" spans="1:14">
      <c r="A35" s="122"/>
      <c r="B35" s="145" t="s">
        <v>131</v>
      </c>
      <c r="C35" s="146"/>
      <c r="D35" s="146"/>
      <c r="E35" s="147"/>
      <c r="F35" s="146" t="s">
        <v>131</v>
      </c>
      <c r="G35" s="146"/>
      <c r="H35" s="146"/>
      <c r="I35" s="146"/>
      <c r="J35" s="146"/>
      <c r="K35" s="146"/>
      <c r="L35" s="146"/>
      <c r="M35" s="146"/>
      <c r="N35" s="148"/>
    </row>
    <row r="36" spans="1:14">
      <c r="A36" s="122"/>
      <c r="B36" s="149" t="s">
        <v>132</v>
      </c>
      <c r="C36" s="141" t="s">
        <v>187</v>
      </c>
      <c r="D36" s="141"/>
      <c r="E36" s="142"/>
      <c r="F36" s="150" t="s">
        <v>132</v>
      </c>
      <c r="G36" s="141" t="s">
        <v>166</v>
      </c>
      <c r="H36" s="141"/>
      <c r="I36" s="141"/>
      <c r="J36" s="141"/>
      <c r="K36" s="141"/>
      <c r="L36" s="141"/>
      <c r="M36" s="141"/>
      <c r="N36" s="144"/>
    </row>
    <row r="37" spans="1:14" ht="15.75" thickBot="1">
      <c r="A37" s="122"/>
      <c r="B37" s="151" t="s">
        <v>132</v>
      </c>
      <c r="C37" s="141" t="s">
        <v>188</v>
      </c>
      <c r="D37" s="141"/>
      <c r="E37" s="153"/>
      <c r="F37" s="154" t="s">
        <v>132</v>
      </c>
      <c r="G37" s="141" t="s">
        <v>167</v>
      </c>
      <c r="H37" s="141"/>
      <c r="I37" s="141"/>
      <c r="J37" s="141"/>
      <c r="K37" s="141"/>
      <c r="L37" s="141"/>
      <c r="M37" s="141"/>
      <c r="N37" s="144"/>
    </row>
    <row r="38" spans="1:14">
      <c r="A38" s="122"/>
      <c r="B38" s="130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34"/>
    </row>
    <row r="39" spans="1:14" ht="15.75" thickBot="1">
      <c r="A39" s="122"/>
      <c r="B39" s="156" t="s">
        <v>115</v>
      </c>
      <c r="C39" s="122"/>
      <c r="D39" s="122"/>
      <c r="E39" s="122"/>
      <c r="F39" s="157">
        <v>1</v>
      </c>
      <c r="G39" s="157">
        <v>2</v>
      </c>
      <c r="H39" s="157">
        <v>3</v>
      </c>
      <c r="I39" s="157">
        <v>4</v>
      </c>
      <c r="J39" s="157">
        <v>5</v>
      </c>
      <c r="K39" s="158" t="s">
        <v>26</v>
      </c>
      <c r="L39" s="158"/>
      <c r="M39" s="157" t="s">
        <v>116</v>
      </c>
      <c r="N39" s="159" t="s">
        <v>117</v>
      </c>
    </row>
    <row r="40" spans="1:14">
      <c r="A40" s="122"/>
      <c r="B40" s="160" t="s">
        <v>118</v>
      </c>
      <c r="C40" s="161" t="str">
        <f>IF(C33&gt;"",C33&amp;" - "&amp;G33,"")</f>
        <v>Luka Oinas - Amos Saarento</v>
      </c>
      <c r="D40" s="161"/>
      <c r="E40" s="162"/>
      <c r="F40" s="163">
        <v>-6</v>
      </c>
      <c r="G40" s="163">
        <v>-9</v>
      </c>
      <c r="H40" s="163">
        <v>11</v>
      </c>
      <c r="I40" s="163">
        <v>-6</v>
      </c>
      <c r="J40" s="164"/>
      <c r="K40" s="165">
        <f>IF(ISBLANK(F40),"",COUNTIF(F40:J40,"&gt;=0"))</f>
        <v>1</v>
      </c>
      <c r="L40" s="166">
        <f>IF(ISBLANK(F40),"",IF(LEFT(F40)="-",1,0)+IF(LEFT(G40)="-",1,0)+IF(LEFT(H40)="-",1,0)+IF(LEFT(I40)="-",1,0)+IF(LEFT(J40)="-",1,0))</f>
        <v>3</v>
      </c>
      <c r="M40" s="167" t="str">
        <f t="shared" ref="M40:N44" si="1">IF(K40=3,1,"")</f>
        <v/>
      </c>
      <c r="N40" s="168">
        <f t="shared" si="1"/>
        <v>1</v>
      </c>
    </row>
    <row r="41" spans="1:14">
      <c r="A41" s="122"/>
      <c r="B41" s="160" t="s">
        <v>119</v>
      </c>
      <c r="C41" s="161" t="str">
        <f>IF(C34&gt;"",C34&amp;" - "&amp;G34,"")</f>
        <v>Thomas Debazac - Aleksander Hämelin</v>
      </c>
      <c r="D41" s="161"/>
      <c r="E41" s="162"/>
      <c r="F41" s="163">
        <v>-7</v>
      </c>
      <c r="G41" s="163">
        <v>-8</v>
      </c>
      <c r="H41" s="163">
        <v>-8</v>
      </c>
      <c r="I41" s="163"/>
      <c r="J41" s="169"/>
      <c r="K41" s="170">
        <f>IF(ISBLANK(F41),"",COUNTIF(F41:J41,"&gt;=0"))</f>
        <v>0</v>
      </c>
      <c r="L41" s="171">
        <f>IF(ISBLANK(F41),"",IF(LEFT(F41)="-",1,0)+IF(LEFT(G41)="-",1,0)+IF(LEFT(H41)="-",1,0)+IF(LEFT(I41)="-",1,0)+IF(LEFT(J41)="-",1,0))</f>
        <v>3</v>
      </c>
      <c r="M41" s="172" t="str">
        <f t="shared" si="1"/>
        <v/>
      </c>
      <c r="N41" s="173">
        <f t="shared" si="1"/>
        <v>1</v>
      </c>
    </row>
    <row r="42" spans="1:14">
      <c r="A42" s="122"/>
      <c r="B42" s="174" t="s">
        <v>133</v>
      </c>
      <c r="C42" s="175" t="str">
        <f>IF(C36&gt;"",C36&amp;" / "&amp;C37,"")</f>
        <v>Luka Oinas / Thomas Debazac</v>
      </c>
      <c r="D42" s="175" t="str">
        <f>IF(G36&gt;"",G36&amp;" / "&amp;G37,"")</f>
        <v>Amos Saarento / Aleksander Hämelin</v>
      </c>
      <c r="E42" s="176"/>
      <c r="F42" s="163">
        <v>-5</v>
      </c>
      <c r="G42" s="163">
        <v>-4</v>
      </c>
      <c r="H42" s="163">
        <v>-9</v>
      </c>
      <c r="I42" s="163"/>
      <c r="J42" s="169"/>
      <c r="K42" s="170">
        <f>IF(ISBLANK(F42),"",COUNTIF(F42:J42,"&gt;=0"))</f>
        <v>0</v>
      </c>
      <c r="L42" s="171">
        <f>IF(ISBLANK(F42),"",IF(LEFT(F42)="-",1,0)+IF(LEFT(G42)="-",1,0)+IF(LEFT(H42)="-",1,0)+IF(LEFT(I42)="-",1,0)+IF(LEFT(J42)="-",1,0))</f>
        <v>3</v>
      </c>
      <c r="M42" s="172" t="str">
        <f t="shared" si="1"/>
        <v/>
      </c>
      <c r="N42" s="173">
        <f t="shared" si="1"/>
        <v>1</v>
      </c>
    </row>
    <row r="43" spans="1:14">
      <c r="A43" s="122"/>
      <c r="B43" s="160" t="s">
        <v>121</v>
      </c>
      <c r="C43" s="161" t="str">
        <f>IF(C33&gt;"",C33&amp;" - "&amp;G34,"")</f>
        <v>Luka Oinas - Aleksander Hämelin</v>
      </c>
      <c r="D43" s="161"/>
      <c r="E43" s="162"/>
      <c r="F43" s="163"/>
      <c r="G43" s="163"/>
      <c r="H43" s="163"/>
      <c r="I43" s="163"/>
      <c r="J43" s="169"/>
      <c r="K43" s="170" t="str">
        <f>IF(ISBLANK(F43),"",COUNTIF(F43:J43,"&gt;=0"))</f>
        <v/>
      </c>
      <c r="L43" s="171" t="str">
        <f>IF(ISBLANK(F43),"",IF(LEFT(F43)="-",1,0)+IF(LEFT(G43)="-",1,0)+IF(LEFT(H43)="-",1,0)+IF(LEFT(I43)="-",1,0)+IF(LEFT(J43)="-",1,0))</f>
        <v/>
      </c>
      <c r="M43" s="172" t="str">
        <f t="shared" si="1"/>
        <v/>
      </c>
      <c r="N43" s="173" t="str">
        <f t="shared" si="1"/>
        <v/>
      </c>
    </row>
    <row r="44" spans="1:14" ht="15.75" thickBot="1">
      <c r="A44" s="122"/>
      <c r="B44" s="160" t="s">
        <v>122</v>
      </c>
      <c r="C44" s="161" t="str">
        <f>IF(C34&gt;"",C34&amp;" - "&amp;G33,"")</f>
        <v>Thomas Debazac - Amos Saarento</v>
      </c>
      <c r="D44" s="161"/>
      <c r="E44" s="162"/>
      <c r="F44" s="163"/>
      <c r="G44" s="163"/>
      <c r="H44" s="163"/>
      <c r="I44" s="163"/>
      <c r="J44" s="169"/>
      <c r="K44" s="177" t="str">
        <f>IF(ISBLANK(F44),"",COUNTIF(F44:J44,"&gt;=0"))</f>
        <v/>
      </c>
      <c r="L44" s="178" t="str">
        <f>IF(ISBLANK(F44),"",IF(LEFT(F44)="-",1,0)+IF(LEFT(G44)="-",1,0)+IF(LEFT(H44)="-",1,0)+IF(LEFT(I44)="-",1,0)+IF(LEFT(J44)="-",1,0))</f>
        <v/>
      </c>
      <c r="M44" s="179" t="str">
        <f t="shared" si="1"/>
        <v/>
      </c>
      <c r="N44" s="180" t="str">
        <f t="shared" si="1"/>
        <v/>
      </c>
    </row>
    <row r="45" spans="1:14" ht="19.5" thickBot="1">
      <c r="A45" s="122"/>
      <c r="B45" s="181"/>
      <c r="C45" s="182"/>
      <c r="D45" s="182"/>
      <c r="E45" s="182"/>
      <c r="F45" s="183"/>
      <c r="G45" s="183"/>
      <c r="H45" s="184"/>
      <c r="I45" s="185" t="s">
        <v>123</v>
      </c>
      <c r="J45" s="185"/>
      <c r="K45" s="186">
        <f>COUNTIF(K40:K44,"=3")</f>
        <v>0</v>
      </c>
      <c r="L45" s="187">
        <f>COUNTIF(L40:L44,"=3")</f>
        <v>3</v>
      </c>
      <c r="M45" s="188">
        <f>SUM(M40:M44)</f>
        <v>0</v>
      </c>
      <c r="N45" s="189">
        <f>SUM(N40:N44)</f>
        <v>3</v>
      </c>
    </row>
    <row r="46" spans="1:14">
      <c r="A46" s="122"/>
      <c r="B46" s="190" t="s">
        <v>124</v>
      </c>
      <c r="C46" s="182"/>
      <c r="D46" s="182"/>
      <c r="E46" s="182"/>
      <c r="F46" s="182"/>
      <c r="G46" s="182"/>
      <c r="H46" s="182"/>
      <c r="I46" s="182"/>
      <c r="J46" s="182"/>
      <c r="K46" s="122"/>
      <c r="L46" s="122"/>
      <c r="M46" s="122"/>
      <c r="N46" s="134"/>
    </row>
    <row r="47" spans="1:14">
      <c r="A47" s="122"/>
      <c r="B47" s="191" t="s">
        <v>125</v>
      </c>
      <c r="C47" s="192"/>
      <c r="D47" s="193" t="s">
        <v>126</v>
      </c>
      <c r="E47" s="192"/>
      <c r="F47" s="193" t="s">
        <v>35</v>
      </c>
      <c r="G47" s="193"/>
      <c r="H47" s="194"/>
      <c r="I47" s="122"/>
      <c r="J47" s="195" t="s">
        <v>127</v>
      </c>
      <c r="K47" s="195"/>
      <c r="L47" s="195"/>
      <c r="M47" s="195"/>
      <c r="N47" s="196"/>
    </row>
    <row r="48" spans="1:14" ht="21.75" thickBot="1">
      <c r="A48" s="122"/>
      <c r="B48" s="197"/>
      <c r="C48" s="198"/>
      <c r="D48" s="198"/>
      <c r="E48" s="199"/>
      <c r="F48" s="198"/>
      <c r="G48" s="198"/>
      <c r="H48" s="198"/>
      <c r="I48" s="198"/>
      <c r="J48" s="200" t="str">
        <f>IF(M45=3,C32,IF(N45=3,G32,""))</f>
        <v>MBF 2</v>
      </c>
      <c r="K48" s="200"/>
      <c r="L48" s="200"/>
      <c r="M48" s="200"/>
      <c r="N48" s="201"/>
    </row>
    <row r="49" spans="1:14">
      <c r="A49" s="122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4"/>
    </row>
    <row r="52" spans="1:14">
      <c r="A52" s="122"/>
      <c r="B52" s="123"/>
      <c r="C52" s="124"/>
      <c r="D52" s="124"/>
      <c r="E52" s="124"/>
      <c r="F52" s="125"/>
      <c r="G52" s="126" t="s">
        <v>100</v>
      </c>
      <c r="H52" s="127"/>
      <c r="I52" s="128" t="s">
        <v>134</v>
      </c>
      <c r="J52" s="128"/>
      <c r="K52" s="128"/>
      <c r="L52" s="128"/>
      <c r="M52" s="128"/>
      <c r="N52" s="129"/>
    </row>
    <row r="53" spans="1:14">
      <c r="A53" s="122"/>
      <c r="B53" s="130"/>
      <c r="C53" s="66" t="s">
        <v>101</v>
      </c>
      <c r="D53" s="66"/>
      <c r="E53" s="122"/>
      <c r="F53" s="131"/>
      <c r="G53" s="126" t="s">
        <v>102</v>
      </c>
      <c r="H53" s="132"/>
      <c r="I53" s="128" t="s">
        <v>135</v>
      </c>
      <c r="J53" s="128"/>
      <c r="K53" s="128"/>
      <c r="L53" s="128"/>
      <c r="M53" s="128"/>
      <c r="N53" s="129"/>
    </row>
    <row r="54" spans="1:14" ht="15.75">
      <c r="A54" s="122"/>
      <c r="B54" s="130"/>
      <c r="C54" s="133" t="s">
        <v>128</v>
      </c>
      <c r="D54" s="133"/>
      <c r="E54" s="122"/>
      <c r="F54" s="131"/>
      <c r="G54" s="126" t="s">
        <v>103</v>
      </c>
      <c r="H54" s="132"/>
      <c r="I54" s="128" t="s">
        <v>155</v>
      </c>
      <c r="J54" s="128"/>
      <c r="K54" s="128"/>
      <c r="L54" s="128"/>
      <c r="M54" s="128"/>
      <c r="N54" s="129"/>
    </row>
    <row r="55" spans="1:14" ht="15.75">
      <c r="A55" s="122"/>
      <c r="B55" s="130"/>
      <c r="C55" s="122" t="s">
        <v>129</v>
      </c>
      <c r="D55" s="133"/>
      <c r="E55" s="122"/>
      <c r="F55" s="131"/>
      <c r="G55" s="126" t="s">
        <v>130</v>
      </c>
      <c r="H55" s="132"/>
      <c r="I55" s="128">
        <v>43582</v>
      </c>
      <c r="J55" s="128"/>
      <c r="K55" s="128"/>
      <c r="L55" s="128"/>
      <c r="M55" s="128"/>
      <c r="N55" s="129"/>
    </row>
    <row r="56" spans="1:14" ht="15.75" thickBot="1">
      <c r="A56" s="122"/>
      <c r="B56" s="130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34"/>
    </row>
    <row r="57" spans="1:14">
      <c r="A57" s="122"/>
      <c r="B57" s="135" t="s">
        <v>107</v>
      </c>
      <c r="C57" s="136" t="s">
        <v>59</v>
      </c>
      <c r="D57" s="136"/>
      <c r="E57" s="137"/>
      <c r="F57" s="138" t="s">
        <v>108</v>
      </c>
      <c r="G57" s="136" t="s">
        <v>83</v>
      </c>
      <c r="H57" s="136"/>
      <c r="I57" s="136"/>
      <c r="J57" s="136"/>
      <c r="K57" s="136"/>
      <c r="L57" s="136"/>
      <c r="M57" s="136"/>
      <c r="N57" s="139"/>
    </row>
    <row r="58" spans="1:14">
      <c r="A58" s="122"/>
      <c r="B58" s="140" t="s">
        <v>109</v>
      </c>
      <c r="C58" s="141" t="s">
        <v>169</v>
      </c>
      <c r="D58" s="141"/>
      <c r="E58" s="142"/>
      <c r="F58" s="143" t="s">
        <v>110</v>
      </c>
      <c r="G58" s="141" t="s">
        <v>188</v>
      </c>
      <c r="H58" s="141"/>
      <c r="I58" s="141"/>
      <c r="J58" s="141"/>
      <c r="K58" s="141"/>
      <c r="L58" s="141"/>
      <c r="M58" s="141"/>
      <c r="N58" s="144"/>
    </row>
    <row r="59" spans="1:14">
      <c r="A59" s="122"/>
      <c r="B59" s="140" t="s">
        <v>111</v>
      </c>
      <c r="C59" s="141" t="s">
        <v>196</v>
      </c>
      <c r="D59" s="141"/>
      <c r="E59" s="142"/>
      <c r="F59" s="143" t="s">
        <v>112</v>
      </c>
      <c r="G59" s="141" t="s">
        <v>187</v>
      </c>
      <c r="H59" s="141"/>
      <c r="I59" s="141"/>
      <c r="J59" s="141"/>
      <c r="K59" s="141"/>
      <c r="L59" s="141"/>
      <c r="M59" s="141"/>
      <c r="N59" s="144"/>
    </row>
    <row r="60" spans="1:14">
      <c r="A60" s="122"/>
      <c r="B60" s="145" t="s">
        <v>131</v>
      </c>
      <c r="C60" s="146"/>
      <c r="D60" s="146"/>
      <c r="E60" s="147"/>
      <c r="F60" s="146" t="s">
        <v>131</v>
      </c>
      <c r="G60" s="146"/>
      <c r="H60" s="146"/>
      <c r="I60" s="146"/>
      <c r="J60" s="146"/>
      <c r="K60" s="146"/>
      <c r="L60" s="146"/>
      <c r="M60" s="146"/>
      <c r="N60" s="148"/>
    </row>
    <row r="61" spans="1:14">
      <c r="A61" s="122"/>
      <c r="B61" s="149" t="s">
        <v>132</v>
      </c>
      <c r="C61" s="141" t="s">
        <v>169</v>
      </c>
      <c r="D61" s="141"/>
      <c r="E61" s="142"/>
      <c r="F61" s="150" t="s">
        <v>132</v>
      </c>
      <c r="G61" s="141" t="s">
        <v>188</v>
      </c>
      <c r="H61" s="141"/>
      <c r="I61" s="141"/>
      <c r="J61" s="141"/>
      <c r="K61" s="141"/>
      <c r="L61" s="141"/>
      <c r="M61" s="141"/>
      <c r="N61" s="144"/>
    </row>
    <row r="62" spans="1:14" ht="15.75" thickBot="1">
      <c r="A62" s="122"/>
      <c r="B62" s="151" t="s">
        <v>132</v>
      </c>
      <c r="C62" s="141" t="s">
        <v>196</v>
      </c>
      <c r="D62" s="141"/>
      <c r="E62" s="153"/>
      <c r="F62" s="154" t="s">
        <v>132</v>
      </c>
      <c r="G62" s="141" t="s">
        <v>187</v>
      </c>
      <c r="H62" s="141"/>
      <c r="I62" s="141"/>
      <c r="J62" s="141"/>
      <c r="K62" s="141"/>
      <c r="L62" s="141"/>
      <c r="M62" s="141"/>
      <c r="N62" s="144"/>
    </row>
    <row r="63" spans="1:14">
      <c r="A63" s="122"/>
      <c r="B63" s="130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34"/>
    </row>
    <row r="64" spans="1:14" ht="15.75" thickBot="1">
      <c r="A64" s="122"/>
      <c r="B64" s="156" t="s">
        <v>115</v>
      </c>
      <c r="C64" s="122"/>
      <c r="D64" s="122"/>
      <c r="E64" s="122"/>
      <c r="F64" s="157">
        <v>1</v>
      </c>
      <c r="G64" s="157">
        <v>2</v>
      </c>
      <c r="H64" s="157">
        <v>3</v>
      </c>
      <c r="I64" s="157">
        <v>4</v>
      </c>
      <c r="J64" s="157">
        <v>5</v>
      </c>
      <c r="K64" s="158" t="s">
        <v>26</v>
      </c>
      <c r="L64" s="158"/>
      <c r="M64" s="157" t="s">
        <v>116</v>
      </c>
      <c r="N64" s="159" t="s">
        <v>117</v>
      </c>
    </row>
    <row r="65" spans="1:14">
      <c r="A65" s="122"/>
      <c r="B65" s="160" t="s">
        <v>118</v>
      </c>
      <c r="C65" s="161" t="str">
        <f>IF(C58&gt;"",C58&amp;" - "&amp;G58,"")</f>
        <v>Jesse Ikola - Thomas Debazac</v>
      </c>
      <c r="D65" s="161"/>
      <c r="E65" s="162"/>
      <c r="F65" s="163">
        <v>2</v>
      </c>
      <c r="G65" s="163">
        <v>6</v>
      </c>
      <c r="H65" s="163">
        <v>7</v>
      </c>
      <c r="I65" s="163"/>
      <c r="J65" s="164"/>
      <c r="K65" s="165">
        <f>IF(ISBLANK(F65),"",COUNTIF(F65:J65,"&gt;=0"))</f>
        <v>3</v>
      </c>
      <c r="L65" s="166">
        <f>IF(ISBLANK(F65),"",IF(LEFT(F65)="-",1,0)+IF(LEFT(G65)="-",1,0)+IF(LEFT(H65)="-",1,0)+IF(LEFT(I65)="-",1,0)+IF(LEFT(J65)="-",1,0))</f>
        <v>0</v>
      </c>
      <c r="M65" s="167">
        <f t="shared" ref="M65:N69" si="2">IF(K65=3,1,"")</f>
        <v>1</v>
      </c>
      <c r="N65" s="168" t="str">
        <f t="shared" si="2"/>
        <v/>
      </c>
    </row>
    <row r="66" spans="1:14">
      <c r="A66" s="122"/>
      <c r="B66" s="160" t="s">
        <v>119</v>
      </c>
      <c r="C66" s="161" t="str">
        <f>IF(C59&gt;"",C59&amp;" - "&amp;G59,"")</f>
        <v>Aleksi Ikola - Luka Oinas</v>
      </c>
      <c r="D66" s="161"/>
      <c r="E66" s="162"/>
      <c r="F66" s="163">
        <v>2</v>
      </c>
      <c r="G66" s="163">
        <v>9</v>
      </c>
      <c r="H66" s="163">
        <v>7</v>
      </c>
      <c r="I66" s="163"/>
      <c r="J66" s="169"/>
      <c r="K66" s="170">
        <f>IF(ISBLANK(F66),"",COUNTIF(F66:J66,"&gt;=0"))</f>
        <v>3</v>
      </c>
      <c r="L66" s="171">
        <f>IF(ISBLANK(F66),"",IF(LEFT(F66)="-",1,0)+IF(LEFT(G66)="-",1,0)+IF(LEFT(H66)="-",1,0)+IF(LEFT(I66)="-",1,0)+IF(LEFT(J66)="-",1,0))</f>
        <v>0</v>
      </c>
      <c r="M66" s="172">
        <f t="shared" si="2"/>
        <v>1</v>
      </c>
      <c r="N66" s="173" t="str">
        <f t="shared" si="2"/>
        <v/>
      </c>
    </row>
    <row r="67" spans="1:14">
      <c r="A67" s="122"/>
      <c r="B67" s="174" t="s">
        <v>133</v>
      </c>
      <c r="C67" s="175" t="str">
        <f>IF(C61&gt;"",C61&amp;" / "&amp;C62,"")</f>
        <v>Jesse Ikola / Aleksi Ikola</v>
      </c>
      <c r="D67" s="175" t="str">
        <f>IF(G61&gt;"",G61&amp;" / "&amp;G62,"")</f>
        <v>Thomas Debazac / Luka Oinas</v>
      </c>
      <c r="E67" s="176"/>
      <c r="F67" s="163">
        <v>9</v>
      </c>
      <c r="G67" s="163">
        <v>7</v>
      </c>
      <c r="H67" s="163">
        <v>-12</v>
      </c>
      <c r="I67" s="163">
        <v>6</v>
      </c>
      <c r="J67" s="169"/>
      <c r="K67" s="170">
        <f>IF(ISBLANK(F67),"",COUNTIF(F67:J67,"&gt;=0"))</f>
        <v>3</v>
      </c>
      <c r="L67" s="171">
        <f>IF(ISBLANK(F67),"",IF(LEFT(F67)="-",1,0)+IF(LEFT(G67)="-",1,0)+IF(LEFT(H67)="-",1,0)+IF(LEFT(I67)="-",1,0)+IF(LEFT(J67)="-",1,0))</f>
        <v>1</v>
      </c>
      <c r="M67" s="172">
        <f t="shared" si="2"/>
        <v>1</v>
      </c>
      <c r="N67" s="173" t="str">
        <f t="shared" si="2"/>
        <v/>
      </c>
    </row>
    <row r="68" spans="1:14">
      <c r="A68" s="122"/>
      <c r="B68" s="160" t="s">
        <v>121</v>
      </c>
      <c r="C68" s="161" t="str">
        <f>IF(C58&gt;"",C58&amp;" - "&amp;G59,"")</f>
        <v>Jesse Ikola - Luka Oinas</v>
      </c>
      <c r="D68" s="161"/>
      <c r="E68" s="162"/>
      <c r="F68" s="163"/>
      <c r="G68" s="163"/>
      <c r="H68" s="163"/>
      <c r="I68" s="163"/>
      <c r="J68" s="169"/>
      <c r="K68" s="170" t="str">
        <f>IF(ISBLANK(F68),"",COUNTIF(F68:J68,"&gt;=0"))</f>
        <v/>
      </c>
      <c r="L68" s="171" t="str">
        <f>IF(ISBLANK(F68),"",IF(LEFT(F68)="-",1,0)+IF(LEFT(G68)="-",1,0)+IF(LEFT(H68)="-",1,0)+IF(LEFT(I68)="-",1,0)+IF(LEFT(J68)="-",1,0))</f>
        <v/>
      </c>
      <c r="M68" s="172" t="str">
        <f t="shared" si="2"/>
        <v/>
      </c>
      <c r="N68" s="173" t="str">
        <f t="shared" si="2"/>
        <v/>
      </c>
    </row>
    <row r="69" spans="1:14" ht="15.75" thickBot="1">
      <c r="A69" s="122"/>
      <c r="B69" s="160" t="s">
        <v>122</v>
      </c>
      <c r="C69" s="161" t="str">
        <f>IF(C59&gt;"",C59&amp;" - "&amp;G58,"")</f>
        <v>Aleksi Ikola - Thomas Debazac</v>
      </c>
      <c r="D69" s="161"/>
      <c r="E69" s="162"/>
      <c r="F69" s="163"/>
      <c r="G69" s="163"/>
      <c r="H69" s="163"/>
      <c r="I69" s="163"/>
      <c r="J69" s="169"/>
      <c r="K69" s="177" t="str">
        <f>IF(ISBLANK(F69),"",COUNTIF(F69:J69,"&gt;=0"))</f>
        <v/>
      </c>
      <c r="L69" s="178" t="str">
        <f>IF(ISBLANK(F69),"",IF(LEFT(F69)="-",1,0)+IF(LEFT(G69)="-",1,0)+IF(LEFT(H69)="-",1,0)+IF(LEFT(I69)="-",1,0)+IF(LEFT(J69)="-",1,0))</f>
        <v/>
      </c>
      <c r="M69" s="179" t="str">
        <f t="shared" si="2"/>
        <v/>
      </c>
      <c r="N69" s="180" t="str">
        <f t="shared" si="2"/>
        <v/>
      </c>
    </row>
    <row r="70" spans="1:14" ht="19.5" thickBot="1">
      <c r="A70" s="122"/>
      <c r="B70" s="181"/>
      <c r="C70" s="182"/>
      <c r="D70" s="182"/>
      <c r="E70" s="182"/>
      <c r="F70" s="183"/>
      <c r="G70" s="183"/>
      <c r="H70" s="184"/>
      <c r="I70" s="185" t="s">
        <v>123</v>
      </c>
      <c r="J70" s="185"/>
      <c r="K70" s="186">
        <f>COUNTIF(K65:K69,"=3")</f>
        <v>3</v>
      </c>
      <c r="L70" s="187">
        <f>COUNTIF(L65:L69,"=3")</f>
        <v>0</v>
      </c>
      <c r="M70" s="188">
        <f>SUM(M65:M69)</f>
        <v>3</v>
      </c>
      <c r="N70" s="189">
        <f>SUM(N65:N69)</f>
        <v>0</v>
      </c>
    </row>
    <row r="71" spans="1:14">
      <c r="A71" s="122"/>
      <c r="B71" s="190" t="s">
        <v>124</v>
      </c>
      <c r="C71" s="182"/>
      <c r="D71" s="182"/>
      <c r="E71" s="182"/>
      <c r="F71" s="182"/>
      <c r="G71" s="182"/>
      <c r="H71" s="182"/>
      <c r="I71" s="182"/>
      <c r="J71" s="182"/>
      <c r="K71" s="122"/>
      <c r="L71" s="122"/>
      <c r="M71" s="122"/>
      <c r="N71" s="134"/>
    </row>
    <row r="72" spans="1:14">
      <c r="A72" s="122"/>
      <c r="B72" s="191" t="s">
        <v>125</v>
      </c>
      <c r="C72" s="192"/>
      <c r="D72" s="193" t="s">
        <v>126</v>
      </c>
      <c r="E72" s="192"/>
      <c r="F72" s="193" t="s">
        <v>35</v>
      </c>
      <c r="G72" s="193"/>
      <c r="H72" s="194"/>
      <c r="I72" s="122"/>
      <c r="J72" s="195" t="s">
        <v>127</v>
      </c>
      <c r="K72" s="195"/>
      <c r="L72" s="195"/>
      <c r="M72" s="195"/>
      <c r="N72" s="196"/>
    </row>
    <row r="73" spans="1:14" ht="21.75" thickBot="1">
      <c r="A73" s="122"/>
      <c r="B73" s="197"/>
      <c r="C73" s="198"/>
      <c r="D73" s="198"/>
      <c r="E73" s="199"/>
      <c r="F73" s="198"/>
      <c r="G73" s="198"/>
      <c r="H73" s="198"/>
      <c r="I73" s="198"/>
      <c r="J73" s="200" t="str">
        <f>IF(M70=3,C57,IF(N70=3,G57,""))</f>
        <v>KoKu</v>
      </c>
      <c r="K73" s="200"/>
      <c r="L73" s="200"/>
      <c r="M73" s="200"/>
      <c r="N73" s="201"/>
    </row>
    <row r="74" spans="1:14">
      <c r="A74" s="122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4"/>
    </row>
    <row r="77" spans="1:14">
      <c r="A77" s="122"/>
      <c r="B77" s="123"/>
      <c r="C77" s="124"/>
      <c r="D77" s="124"/>
      <c r="E77" s="124"/>
      <c r="F77" s="125"/>
      <c r="G77" s="126" t="s">
        <v>100</v>
      </c>
      <c r="H77" s="127"/>
      <c r="I77" s="128" t="s">
        <v>134</v>
      </c>
      <c r="J77" s="128"/>
      <c r="K77" s="128"/>
      <c r="L77" s="128"/>
      <c r="M77" s="128"/>
      <c r="N77" s="129"/>
    </row>
    <row r="78" spans="1:14">
      <c r="A78" s="122"/>
      <c r="B78" s="130"/>
      <c r="C78" s="66" t="s">
        <v>101</v>
      </c>
      <c r="D78" s="66"/>
      <c r="E78" s="122"/>
      <c r="F78" s="131"/>
      <c r="G78" s="126" t="s">
        <v>102</v>
      </c>
      <c r="H78" s="132"/>
      <c r="I78" s="128" t="s">
        <v>135</v>
      </c>
      <c r="J78" s="128"/>
      <c r="K78" s="128"/>
      <c r="L78" s="128"/>
      <c r="M78" s="128"/>
      <c r="N78" s="129"/>
    </row>
    <row r="79" spans="1:14" ht="15.75">
      <c r="A79" s="122"/>
      <c r="B79" s="130"/>
      <c r="C79" s="133" t="s">
        <v>128</v>
      </c>
      <c r="D79" s="133"/>
      <c r="E79" s="122"/>
      <c r="F79" s="131"/>
      <c r="G79" s="126" t="s">
        <v>103</v>
      </c>
      <c r="H79" s="132"/>
      <c r="I79" s="128" t="s">
        <v>156</v>
      </c>
      <c r="J79" s="128"/>
      <c r="K79" s="128"/>
      <c r="L79" s="128"/>
      <c r="M79" s="128"/>
      <c r="N79" s="129"/>
    </row>
    <row r="80" spans="1:14" ht="15.75">
      <c r="A80" s="122"/>
      <c r="B80" s="130"/>
      <c r="C80" s="122" t="s">
        <v>129</v>
      </c>
      <c r="D80" s="133"/>
      <c r="E80" s="122"/>
      <c r="F80" s="131"/>
      <c r="G80" s="126" t="s">
        <v>130</v>
      </c>
      <c r="H80" s="132"/>
      <c r="I80" s="128">
        <v>43582</v>
      </c>
      <c r="J80" s="128"/>
      <c r="K80" s="128"/>
      <c r="L80" s="128"/>
      <c r="M80" s="128"/>
      <c r="N80" s="129"/>
    </row>
    <row r="81" spans="1:14" ht="15.75" thickBot="1">
      <c r="A81" s="122"/>
      <c r="B81" s="130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34"/>
    </row>
    <row r="82" spans="1:14">
      <c r="A82" s="122"/>
      <c r="B82" s="135" t="s">
        <v>107</v>
      </c>
      <c r="C82" s="136" t="s">
        <v>85</v>
      </c>
      <c r="D82" s="136"/>
      <c r="E82" s="137"/>
      <c r="F82" s="138" t="s">
        <v>108</v>
      </c>
      <c r="G82" s="136" t="s">
        <v>58</v>
      </c>
      <c r="H82" s="136"/>
      <c r="I82" s="136"/>
      <c r="J82" s="136"/>
      <c r="K82" s="136"/>
      <c r="L82" s="136"/>
      <c r="M82" s="136"/>
      <c r="N82" s="139"/>
    </row>
    <row r="83" spans="1:14">
      <c r="A83" s="122"/>
      <c r="B83" s="140" t="s">
        <v>109</v>
      </c>
      <c r="C83" s="141" t="s">
        <v>162</v>
      </c>
      <c r="D83" s="141"/>
      <c r="E83" s="142"/>
      <c r="F83" s="143" t="s">
        <v>110</v>
      </c>
      <c r="G83" s="141" t="s">
        <v>164</v>
      </c>
      <c r="H83" s="141"/>
      <c r="I83" s="141"/>
      <c r="J83" s="141"/>
      <c r="K83" s="141"/>
      <c r="L83" s="141"/>
      <c r="M83" s="141"/>
      <c r="N83" s="144"/>
    </row>
    <row r="84" spans="1:14">
      <c r="A84" s="122"/>
      <c r="B84" s="140" t="s">
        <v>111</v>
      </c>
      <c r="C84" s="141" t="s">
        <v>163</v>
      </c>
      <c r="D84" s="141"/>
      <c r="E84" s="142"/>
      <c r="F84" s="143" t="s">
        <v>112</v>
      </c>
      <c r="G84" s="141" t="s">
        <v>165</v>
      </c>
      <c r="H84" s="141"/>
      <c r="I84" s="141"/>
      <c r="J84" s="141"/>
      <c r="K84" s="141"/>
      <c r="L84" s="141"/>
      <c r="M84" s="141"/>
      <c r="N84" s="144"/>
    </row>
    <row r="85" spans="1:14">
      <c r="A85" s="122"/>
      <c r="B85" s="145" t="s">
        <v>131</v>
      </c>
      <c r="C85" s="146"/>
      <c r="D85" s="146"/>
      <c r="E85" s="147"/>
      <c r="F85" s="146" t="s">
        <v>131</v>
      </c>
      <c r="G85" s="146"/>
      <c r="H85" s="146"/>
      <c r="I85" s="146"/>
      <c r="J85" s="146"/>
      <c r="K85" s="146"/>
      <c r="L85" s="146"/>
      <c r="M85" s="146"/>
      <c r="N85" s="148"/>
    </row>
    <row r="86" spans="1:14">
      <c r="A86" s="122"/>
      <c r="B86" s="149" t="s">
        <v>132</v>
      </c>
      <c r="C86" s="141" t="s">
        <v>162</v>
      </c>
      <c r="D86" s="141"/>
      <c r="E86" s="142"/>
      <c r="F86" s="150" t="s">
        <v>132</v>
      </c>
      <c r="G86" s="141" t="s">
        <v>164</v>
      </c>
      <c r="H86" s="141"/>
      <c r="I86" s="141"/>
      <c r="J86" s="141"/>
      <c r="K86" s="141"/>
      <c r="L86" s="141"/>
      <c r="M86" s="141"/>
      <c r="N86" s="144"/>
    </row>
    <row r="87" spans="1:14" ht="15.75" thickBot="1">
      <c r="A87" s="122"/>
      <c r="B87" s="151" t="s">
        <v>132</v>
      </c>
      <c r="C87" s="141" t="s">
        <v>163</v>
      </c>
      <c r="D87" s="141"/>
      <c r="E87" s="153"/>
      <c r="F87" s="154" t="s">
        <v>132</v>
      </c>
      <c r="G87" s="141" t="s">
        <v>165</v>
      </c>
      <c r="H87" s="141"/>
      <c r="I87" s="141"/>
      <c r="J87" s="141"/>
      <c r="K87" s="141"/>
      <c r="L87" s="141"/>
      <c r="M87" s="141"/>
      <c r="N87" s="144"/>
    </row>
    <row r="88" spans="1:14">
      <c r="A88" s="122"/>
      <c r="B88" s="130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34"/>
    </row>
    <row r="89" spans="1:14" ht="15.75" thickBot="1">
      <c r="A89" s="122"/>
      <c r="B89" s="156" t="s">
        <v>115</v>
      </c>
      <c r="C89" s="122"/>
      <c r="D89" s="122"/>
      <c r="E89" s="122"/>
      <c r="F89" s="157">
        <v>1</v>
      </c>
      <c r="G89" s="157">
        <v>2</v>
      </c>
      <c r="H89" s="157">
        <v>3</v>
      </c>
      <c r="I89" s="157">
        <v>4</v>
      </c>
      <c r="J89" s="157">
        <v>5</v>
      </c>
      <c r="K89" s="158" t="s">
        <v>26</v>
      </c>
      <c r="L89" s="158"/>
      <c r="M89" s="157" t="s">
        <v>116</v>
      </c>
      <c r="N89" s="159" t="s">
        <v>117</v>
      </c>
    </row>
    <row r="90" spans="1:14">
      <c r="A90" s="122"/>
      <c r="B90" s="160" t="s">
        <v>118</v>
      </c>
      <c r="C90" s="161" t="str">
        <f>IF(C83&gt;"",C83&amp;" - "&amp;G83,"")</f>
        <v>Lassi Lehtola - Eeli Lauritsalo</v>
      </c>
      <c r="D90" s="161"/>
      <c r="E90" s="162"/>
      <c r="F90" s="163">
        <v>-6</v>
      </c>
      <c r="G90" s="163">
        <v>-4</v>
      </c>
      <c r="H90" s="163">
        <v>-8</v>
      </c>
      <c r="I90" s="163"/>
      <c r="J90" s="164"/>
      <c r="K90" s="165">
        <f>IF(ISBLANK(F90),"",COUNTIF(F90:J90,"&gt;=0"))</f>
        <v>0</v>
      </c>
      <c r="L90" s="166">
        <f>IF(ISBLANK(F90),"",IF(LEFT(F90)="-",1,0)+IF(LEFT(G90)="-",1,0)+IF(LEFT(H90)="-",1,0)+IF(LEFT(I90)="-",1,0)+IF(LEFT(J90)="-",1,0))</f>
        <v>3</v>
      </c>
      <c r="M90" s="167" t="str">
        <f t="shared" ref="M90:N94" si="3">IF(K90=3,1,"")</f>
        <v/>
      </c>
      <c r="N90" s="168">
        <f t="shared" si="3"/>
        <v>1</v>
      </c>
    </row>
    <row r="91" spans="1:14">
      <c r="A91" s="122"/>
      <c r="B91" s="160" t="s">
        <v>119</v>
      </c>
      <c r="C91" s="161" t="str">
        <f>IF(C84&gt;"",C84&amp;" - "&amp;G84,"")</f>
        <v>Lukas Lehtola - Nuno Marttinen</v>
      </c>
      <c r="D91" s="161"/>
      <c r="E91" s="162"/>
      <c r="F91" s="163">
        <v>-8</v>
      </c>
      <c r="G91" s="163">
        <v>-10</v>
      </c>
      <c r="H91" s="163">
        <v>8</v>
      </c>
      <c r="I91" s="163">
        <v>7</v>
      </c>
      <c r="J91" s="169">
        <v>-8</v>
      </c>
      <c r="K91" s="170">
        <f>IF(ISBLANK(F91),"",COUNTIF(F91:J91,"&gt;=0"))</f>
        <v>2</v>
      </c>
      <c r="L91" s="171">
        <f>IF(ISBLANK(F91),"",IF(LEFT(F91)="-",1,0)+IF(LEFT(G91)="-",1,0)+IF(LEFT(H91)="-",1,0)+IF(LEFT(I91)="-",1,0)+IF(LEFT(J91)="-",1,0))</f>
        <v>3</v>
      </c>
      <c r="M91" s="172" t="str">
        <f t="shared" si="3"/>
        <v/>
      </c>
      <c r="N91" s="173">
        <f t="shared" si="3"/>
        <v>1</v>
      </c>
    </row>
    <row r="92" spans="1:14">
      <c r="A92" s="122"/>
      <c r="B92" s="174" t="s">
        <v>133</v>
      </c>
      <c r="C92" s="175" t="str">
        <f>IF(C86&gt;"",C86&amp;" / "&amp;C87,"")</f>
        <v>Lassi Lehtola / Lukas Lehtola</v>
      </c>
      <c r="D92" s="175" t="str">
        <f>IF(G86&gt;"",G86&amp;" / "&amp;G87,"")</f>
        <v>Eeli Lauritsalo / Nuno Marttinen</v>
      </c>
      <c r="E92" s="176"/>
      <c r="F92" s="163">
        <v>-9</v>
      </c>
      <c r="G92" s="163">
        <v>-7</v>
      </c>
      <c r="H92" s="163">
        <v>9</v>
      </c>
      <c r="I92" s="163">
        <v>9</v>
      </c>
      <c r="J92" s="169">
        <v>9</v>
      </c>
      <c r="K92" s="170">
        <f>IF(ISBLANK(F92),"",COUNTIF(F92:J92,"&gt;=0"))</f>
        <v>3</v>
      </c>
      <c r="L92" s="171">
        <f>IF(ISBLANK(F92),"",IF(LEFT(F92)="-",1,0)+IF(LEFT(G92)="-",1,0)+IF(LEFT(H92)="-",1,0)+IF(LEFT(I92)="-",1,0)+IF(LEFT(J92)="-",1,0))</f>
        <v>2</v>
      </c>
      <c r="M92" s="172">
        <f t="shared" si="3"/>
        <v>1</v>
      </c>
      <c r="N92" s="173" t="str">
        <f t="shared" si="3"/>
        <v/>
      </c>
    </row>
    <row r="93" spans="1:14">
      <c r="A93" s="122"/>
      <c r="B93" s="160" t="s">
        <v>121</v>
      </c>
      <c r="C93" s="161" t="str">
        <f>IF(C83&gt;"",C83&amp;" - "&amp;G84,"")</f>
        <v>Lassi Lehtola - Nuno Marttinen</v>
      </c>
      <c r="D93" s="161"/>
      <c r="E93" s="162"/>
      <c r="F93" s="163">
        <v>-4</v>
      </c>
      <c r="G93" s="163">
        <v>8</v>
      </c>
      <c r="H93" s="163">
        <v>-10</v>
      </c>
      <c r="I93" s="163">
        <v>-6</v>
      </c>
      <c r="J93" s="169"/>
      <c r="K93" s="170">
        <f>IF(ISBLANK(F93),"",COUNTIF(F93:J93,"&gt;=0"))</f>
        <v>1</v>
      </c>
      <c r="L93" s="171">
        <f>IF(ISBLANK(F93),"",IF(LEFT(F93)="-",1,0)+IF(LEFT(G93)="-",1,0)+IF(LEFT(H93)="-",1,0)+IF(LEFT(I93)="-",1,0)+IF(LEFT(J93)="-",1,0))</f>
        <v>3</v>
      </c>
      <c r="M93" s="172" t="str">
        <f t="shared" si="3"/>
        <v/>
      </c>
      <c r="N93" s="173">
        <f t="shared" si="3"/>
        <v>1</v>
      </c>
    </row>
    <row r="94" spans="1:14" ht="15.75" thickBot="1">
      <c r="A94" s="122"/>
      <c r="B94" s="160" t="s">
        <v>122</v>
      </c>
      <c r="C94" s="161" t="str">
        <f>IF(C84&gt;"",C84&amp;" - "&amp;G83,"")</f>
        <v>Lukas Lehtola - Eeli Lauritsalo</v>
      </c>
      <c r="D94" s="161"/>
      <c r="E94" s="162"/>
      <c r="F94" s="163"/>
      <c r="G94" s="163"/>
      <c r="H94" s="163"/>
      <c r="I94" s="163"/>
      <c r="J94" s="169"/>
      <c r="K94" s="177" t="str">
        <f>IF(ISBLANK(F94),"",COUNTIF(F94:J94,"&gt;=0"))</f>
        <v/>
      </c>
      <c r="L94" s="178" t="str">
        <f>IF(ISBLANK(F94),"",IF(LEFT(F94)="-",1,0)+IF(LEFT(G94)="-",1,0)+IF(LEFT(H94)="-",1,0)+IF(LEFT(I94)="-",1,0)+IF(LEFT(J94)="-",1,0))</f>
        <v/>
      </c>
      <c r="M94" s="179" t="str">
        <f t="shared" si="3"/>
        <v/>
      </c>
      <c r="N94" s="180" t="str">
        <f t="shared" si="3"/>
        <v/>
      </c>
    </row>
    <row r="95" spans="1:14" ht="19.5" thickBot="1">
      <c r="A95" s="122"/>
      <c r="B95" s="181"/>
      <c r="C95" s="182"/>
      <c r="D95" s="182"/>
      <c r="E95" s="182"/>
      <c r="F95" s="183"/>
      <c r="G95" s="183"/>
      <c r="H95" s="184"/>
      <c r="I95" s="185" t="s">
        <v>123</v>
      </c>
      <c r="J95" s="185"/>
      <c r="K95" s="186">
        <f>COUNTIF(K90:K94,"=3")</f>
        <v>1</v>
      </c>
      <c r="L95" s="187">
        <f>COUNTIF(L90:L94,"=3")</f>
        <v>3</v>
      </c>
      <c r="M95" s="188">
        <f>SUM(M90:M94)</f>
        <v>1</v>
      </c>
      <c r="N95" s="189">
        <f>SUM(N90:N94)</f>
        <v>3</v>
      </c>
    </row>
    <row r="96" spans="1:14">
      <c r="A96" s="122"/>
      <c r="B96" s="190" t="s">
        <v>124</v>
      </c>
      <c r="C96" s="182"/>
      <c r="D96" s="182"/>
      <c r="E96" s="182"/>
      <c r="F96" s="182"/>
      <c r="G96" s="182"/>
      <c r="H96" s="182"/>
      <c r="I96" s="182"/>
      <c r="J96" s="182"/>
      <c r="K96" s="122"/>
      <c r="L96" s="122"/>
      <c r="M96" s="122"/>
      <c r="N96" s="134"/>
    </row>
    <row r="97" spans="1:14">
      <c r="A97" s="122"/>
      <c r="B97" s="191" t="s">
        <v>125</v>
      </c>
      <c r="C97" s="192"/>
      <c r="D97" s="193" t="s">
        <v>126</v>
      </c>
      <c r="E97" s="192"/>
      <c r="F97" s="193" t="s">
        <v>35</v>
      </c>
      <c r="G97" s="193"/>
      <c r="H97" s="194"/>
      <c r="I97" s="122"/>
      <c r="J97" s="195" t="s">
        <v>127</v>
      </c>
      <c r="K97" s="195"/>
      <c r="L97" s="195"/>
      <c r="M97" s="195"/>
      <c r="N97" s="196"/>
    </row>
    <row r="98" spans="1:14" ht="21.75" thickBot="1">
      <c r="A98" s="122"/>
      <c r="B98" s="197"/>
      <c r="C98" s="198"/>
      <c r="D98" s="198"/>
      <c r="E98" s="199"/>
      <c r="F98" s="198"/>
      <c r="G98" s="198"/>
      <c r="H98" s="198"/>
      <c r="I98" s="198"/>
      <c r="J98" s="200" t="str">
        <f>IF(M95=3,C82,IF(N95=3,G82,""))</f>
        <v>Maraton</v>
      </c>
      <c r="K98" s="200"/>
      <c r="L98" s="200"/>
      <c r="M98" s="200"/>
      <c r="N98" s="201"/>
    </row>
    <row r="99" spans="1:14">
      <c r="A99" s="122"/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4"/>
    </row>
    <row r="102" spans="1:14">
      <c r="A102" s="122"/>
      <c r="B102" s="123"/>
      <c r="C102" s="124"/>
      <c r="D102" s="124"/>
      <c r="E102" s="124"/>
      <c r="F102" s="125"/>
      <c r="G102" s="126" t="s">
        <v>100</v>
      </c>
      <c r="H102" s="127"/>
      <c r="I102" s="128" t="s">
        <v>134</v>
      </c>
      <c r="J102" s="128"/>
      <c r="K102" s="128"/>
      <c r="L102" s="128"/>
      <c r="M102" s="128"/>
      <c r="N102" s="129"/>
    </row>
    <row r="103" spans="1:14">
      <c r="A103" s="122"/>
      <c r="B103" s="130"/>
      <c r="C103" s="66" t="s">
        <v>101</v>
      </c>
      <c r="D103" s="66"/>
      <c r="E103" s="122"/>
      <c r="F103" s="131"/>
      <c r="G103" s="126" t="s">
        <v>102</v>
      </c>
      <c r="H103" s="132"/>
      <c r="I103" s="128" t="s">
        <v>135</v>
      </c>
      <c r="J103" s="128"/>
      <c r="K103" s="128"/>
      <c r="L103" s="128"/>
      <c r="M103" s="128"/>
      <c r="N103" s="129"/>
    </row>
    <row r="104" spans="1:14" ht="15.75">
      <c r="A104" s="122"/>
      <c r="B104" s="130"/>
      <c r="C104" s="133" t="s">
        <v>128</v>
      </c>
      <c r="D104" s="133"/>
      <c r="E104" s="122"/>
      <c r="F104" s="131"/>
      <c r="G104" s="126" t="s">
        <v>103</v>
      </c>
      <c r="H104" s="132"/>
      <c r="I104" s="128" t="s">
        <v>156</v>
      </c>
      <c r="J104" s="128"/>
      <c r="K104" s="128"/>
      <c r="L104" s="128"/>
      <c r="M104" s="128"/>
      <c r="N104" s="129"/>
    </row>
    <row r="105" spans="1:14" ht="15.75">
      <c r="A105" s="122"/>
      <c r="B105" s="130"/>
      <c r="C105" s="122" t="s">
        <v>129</v>
      </c>
      <c r="D105" s="133"/>
      <c r="E105" s="122"/>
      <c r="F105" s="131"/>
      <c r="G105" s="126" t="s">
        <v>130</v>
      </c>
      <c r="H105" s="132"/>
      <c r="I105" s="128">
        <v>43582</v>
      </c>
      <c r="J105" s="128"/>
      <c r="K105" s="128"/>
      <c r="L105" s="128"/>
      <c r="M105" s="128"/>
      <c r="N105" s="129"/>
    </row>
    <row r="106" spans="1:14" ht="15.75" thickBot="1">
      <c r="A106" s="122"/>
      <c r="B106" s="130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34"/>
    </row>
    <row r="107" spans="1:14">
      <c r="A107" s="122"/>
      <c r="B107" s="135" t="s">
        <v>107</v>
      </c>
      <c r="C107" s="136" t="s">
        <v>85</v>
      </c>
      <c r="D107" s="136"/>
      <c r="E107" s="137"/>
      <c r="F107" s="138" t="s">
        <v>108</v>
      </c>
      <c r="G107" s="136" t="s">
        <v>84</v>
      </c>
      <c r="H107" s="136"/>
      <c r="I107" s="136"/>
      <c r="J107" s="136"/>
      <c r="K107" s="136"/>
      <c r="L107" s="136"/>
      <c r="M107" s="136"/>
      <c r="N107" s="139"/>
    </row>
    <row r="108" spans="1:14">
      <c r="A108" s="122"/>
      <c r="B108" s="140" t="s">
        <v>109</v>
      </c>
      <c r="C108" s="141" t="s">
        <v>162</v>
      </c>
      <c r="D108" s="141"/>
      <c r="E108" s="142"/>
      <c r="F108" s="143" t="s">
        <v>110</v>
      </c>
      <c r="G108" s="141" t="s">
        <v>185</v>
      </c>
      <c r="H108" s="141"/>
      <c r="I108" s="141"/>
      <c r="J108" s="141"/>
      <c r="K108" s="141"/>
      <c r="L108" s="141"/>
      <c r="M108" s="141"/>
      <c r="N108" s="144"/>
    </row>
    <row r="109" spans="1:14">
      <c r="A109" s="122"/>
      <c r="B109" s="140" t="s">
        <v>111</v>
      </c>
      <c r="C109" s="141" t="s">
        <v>163</v>
      </c>
      <c r="D109" s="141"/>
      <c r="E109" s="142"/>
      <c r="F109" s="143" t="s">
        <v>112</v>
      </c>
      <c r="G109" s="141" t="s">
        <v>186</v>
      </c>
      <c r="H109" s="141"/>
      <c r="I109" s="141"/>
      <c r="J109" s="141"/>
      <c r="K109" s="141"/>
      <c r="L109" s="141"/>
      <c r="M109" s="141"/>
      <c r="N109" s="144"/>
    </row>
    <row r="110" spans="1:14">
      <c r="A110" s="122"/>
      <c r="B110" s="145" t="s">
        <v>131</v>
      </c>
      <c r="C110" s="146"/>
      <c r="D110" s="146"/>
      <c r="E110" s="147"/>
      <c r="F110" s="146" t="s">
        <v>131</v>
      </c>
      <c r="G110" s="146"/>
      <c r="H110" s="146"/>
      <c r="I110" s="146"/>
      <c r="J110" s="146"/>
      <c r="K110" s="146"/>
      <c r="L110" s="146"/>
      <c r="M110" s="146"/>
      <c r="N110" s="148"/>
    </row>
    <row r="111" spans="1:14">
      <c r="A111" s="122"/>
      <c r="B111" s="149" t="s">
        <v>132</v>
      </c>
      <c r="C111" s="141" t="s">
        <v>162</v>
      </c>
      <c r="D111" s="141"/>
      <c r="E111" s="142"/>
      <c r="F111" s="150" t="s">
        <v>132</v>
      </c>
      <c r="G111" s="141" t="s">
        <v>185</v>
      </c>
      <c r="H111" s="141"/>
      <c r="I111" s="141"/>
      <c r="J111" s="141"/>
      <c r="K111" s="141"/>
      <c r="L111" s="141"/>
      <c r="M111" s="141"/>
      <c r="N111" s="144"/>
    </row>
    <row r="112" spans="1:14" ht="15.75" thickBot="1">
      <c r="A112" s="122"/>
      <c r="B112" s="151" t="s">
        <v>132</v>
      </c>
      <c r="C112" s="141" t="s">
        <v>163</v>
      </c>
      <c r="D112" s="141"/>
      <c r="E112" s="153"/>
      <c r="F112" s="154" t="s">
        <v>132</v>
      </c>
      <c r="G112" s="141" t="s">
        <v>186</v>
      </c>
      <c r="H112" s="141"/>
      <c r="I112" s="141"/>
      <c r="J112" s="141"/>
      <c r="K112" s="141"/>
      <c r="L112" s="141"/>
      <c r="M112" s="141"/>
      <c r="N112" s="144"/>
    </row>
    <row r="113" spans="1:14">
      <c r="A113" s="122"/>
      <c r="B113" s="130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34"/>
    </row>
    <row r="114" spans="1:14" ht="15.75" thickBot="1">
      <c r="A114" s="122"/>
      <c r="B114" s="156" t="s">
        <v>115</v>
      </c>
      <c r="C114" s="122"/>
      <c r="D114" s="122"/>
      <c r="E114" s="122"/>
      <c r="F114" s="157">
        <v>1</v>
      </c>
      <c r="G114" s="157">
        <v>2</v>
      </c>
      <c r="H114" s="157">
        <v>3</v>
      </c>
      <c r="I114" s="157">
        <v>4</v>
      </c>
      <c r="J114" s="157">
        <v>5</v>
      </c>
      <c r="K114" s="158" t="s">
        <v>26</v>
      </c>
      <c r="L114" s="158"/>
      <c r="M114" s="157" t="s">
        <v>116</v>
      </c>
      <c r="N114" s="159" t="s">
        <v>117</v>
      </c>
    </row>
    <row r="115" spans="1:14">
      <c r="A115" s="122"/>
      <c r="B115" s="160" t="s">
        <v>118</v>
      </c>
      <c r="C115" s="161" t="str">
        <f>IF(C108&gt;"",C108&amp;" - "&amp;G108,"")</f>
        <v>Lassi Lehtola - Lenni Perkkiö</v>
      </c>
      <c r="D115" s="161"/>
      <c r="E115" s="162"/>
      <c r="F115" s="163">
        <v>5</v>
      </c>
      <c r="G115" s="163">
        <v>6</v>
      </c>
      <c r="H115" s="163">
        <v>7</v>
      </c>
      <c r="I115" s="163"/>
      <c r="J115" s="164"/>
      <c r="K115" s="165">
        <f>IF(ISBLANK(F115),"",COUNTIF(F115:J115,"&gt;=0"))</f>
        <v>3</v>
      </c>
      <c r="L115" s="166">
        <f>IF(ISBLANK(F115),"",IF(LEFT(F115)="-",1,0)+IF(LEFT(G115)="-",1,0)+IF(LEFT(H115)="-",1,0)+IF(LEFT(I115)="-",1,0)+IF(LEFT(J115)="-",1,0))</f>
        <v>0</v>
      </c>
      <c r="M115" s="167">
        <f t="shared" ref="M115:N119" si="4">IF(K115=3,1,"")</f>
        <v>1</v>
      </c>
      <c r="N115" s="168" t="str">
        <f t="shared" si="4"/>
        <v/>
      </c>
    </row>
    <row r="116" spans="1:14">
      <c r="A116" s="122"/>
      <c r="B116" s="160" t="s">
        <v>119</v>
      </c>
      <c r="C116" s="161" t="str">
        <f>IF(C109&gt;"",C109&amp;" - "&amp;G109,"")</f>
        <v>Lukas Lehtola - Niklas Karjalainen</v>
      </c>
      <c r="D116" s="161"/>
      <c r="E116" s="162"/>
      <c r="F116" s="163">
        <v>5</v>
      </c>
      <c r="G116" s="163">
        <v>3</v>
      </c>
      <c r="H116" s="163">
        <v>1</v>
      </c>
      <c r="I116" s="163"/>
      <c r="J116" s="169"/>
      <c r="K116" s="170">
        <f>IF(ISBLANK(F116),"",COUNTIF(F116:J116,"&gt;=0"))</f>
        <v>3</v>
      </c>
      <c r="L116" s="171">
        <f>IF(ISBLANK(F116),"",IF(LEFT(F116)="-",1,0)+IF(LEFT(G116)="-",1,0)+IF(LEFT(H116)="-",1,0)+IF(LEFT(I116)="-",1,0)+IF(LEFT(J116)="-",1,0))</f>
        <v>0</v>
      </c>
      <c r="M116" s="172">
        <f t="shared" si="4"/>
        <v>1</v>
      </c>
      <c r="N116" s="173" t="str">
        <f t="shared" si="4"/>
        <v/>
      </c>
    </row>
    <row r="117" spans="1:14">
      <c r="A117" s="122"/>
      <c r="B117" s="174" t="s">
        <v>133</v>
      </c>
      <c r="C117" s="175" t="str">
        <f>IF(C111&gt;"",C111&amp;" / "&amp;C112,"")</f>
        <v>Lassi Lehtola / Lukas Lehtola</v>
      </c>
      <c r="D117" s="175" t="str">
        <f>IF(G111&gt;"",G111&amp;" / "&amp;G112,"")</f>
        <v>Lenni Perkkiö / Niklas Karjalainen</v>
      </c>
      <c r="E117" s="176"/>
      <c r="F117" s="163">
        <v>4</v>
      </c>
      <c r="G117" s="163">
        <v>3</v>
      </c>
      <c r="H117" s="163">
        <v>4</v>
      </c>
      <c r="I117" s="163"/>
      <c r="J117" s="169"/>
      <c r="K117" s="170">
        <f>IF(ISBLANK(F117),"",COUNTIF(F117:J117,"&gt;=0"))</f>
        <v>3</v>
      </c>
      <c r="L117" s="171">
        <f>IF(ISBLANK(F117),"",IF(LEFT(F117)="-",1,0)+IF(LEFT(G117)="-",1,0)+IF(LEFT(H117)="-",1,0)+IF(LEFT(I117)="-",1,0)+IF(LEFT(J117)="-",1,0))</f>
        <v>0</v>
      </c>
      <c r="M117" s="172">
        <f t="shared" si="4"/>
        <v>1</v>
      </c>
      <c r="N117" s="173" t="str">
        <f t="shared" si="4"/>
        <v/>
      </c>
    </row>
    <row r="118" spans="1:14">
      <c r="A118" s="122"/>
      <c r="B118" s="160" t="s">
        <v>121</v>
      </c>
      <c r="C118" s="161" t="str">
        <f>IF(C108&gt;"",C108&amp;" - "&amp;G109,"")</f>
        <v>Lassi Lehtola - Niklas Karjalainen</v>
      </c>
      <c r="D118" s="161"/>
      <c r="E118" s="162"/>
      <c r="F118" s="163"/>
      <c r="G118" s="163"/>
      <c r="H118" s="163"/>
      <c r="I118" s="163"/>
      <c r="J118" s="169"/>
      <c r="K118" s="170" t="str">
        <f>IF(ISBLANK(F118),"",COUNTIF(F118:J118,"&gt;=0"))</f>
        <v/>
      </c>
      <c r="L118" s="171" t="str">
        <f>IF(ISBLANK(F118),"",IF(LEFT(F118)="-",1,0)+IF(LEFT(G118)="-",1,0)+IF(LEFT(H118)="-",1,0)+IF(LEFT(I118)="-",1,0)+IF(LEFT(J118)="-",1,0))</f>
        <v/>
      </c>
      <c r="M118" s="172" t="str">
        <f t="shared" si="4"/>
        <v/>
      </c>
      <c r="N118" s="173" t="str">
        <f t="shared" si="4"/>
        <v/>
      </c>
    </row>
    <row r="119" spans="1:14" ht="15.75" thickBot="1">
      <c r="A119" s="122"/>
      <c r="B119" s="160" t="s">
        <v>122</v>
      </c>
      <c r="C119" s="161" t="str">
        <f>IF(C109&gt;"",C109&amp;" - "&amp;G108,"")</f>
        <v>Lukas Lehtola - Lenni Perkkiö</v>
      </c>
      <c r="D119" s="161"/>
      <c r="E119" s="162"/>
      <c r="F119" s="163"/>
      <c r="G119" s="163"/>
      <c r="H119" s="163"/>
      <c r="I119" s="163"/>
      <c r="J119" s="169"/>
      <c r="K119" s="177" t="str">
        <f>IF(ISBLANK(F119),"",COUNTIF(F119:J119,"&gt;=0"))</f>
        <v/>
      </c>
      <c r="L119" s="178" t="str">
        <f>IF(ISBLANK(F119),"",IF(LEFT(F119)="-",1,0)+IF(LEFT(G119)="-",1,0)+IF(LEFT(H119)="-",1,0)+IF(LEFT(I119)="-",1,0)+IF(LEFT(J119)="-",1,0))</f>
        <v/>
      </c>
      <c r="M119" s="179" t="str">
        <f t="shared" si="4"/>
        <v/>
      </c>
      <c r="N119" s="180" t="str">
        <f t="shared" si="4"/>
        <v/>
      </c>
    </row>
    <row r="120" spans="1:14" ht="19.5" thickBot="1">
      <c r="A120" s="122"/>
      <c r="B120" s="181"/>
      <c r="C120" s="182"/>
      <c r="D120" s="182"/>
      <c r="E120" s="182"/>
      <c r="F120" s="183"/>
      <c r="G120" s="183"/>
      <c r="H120" s="184"/>
      <c r="I120" s="185" t="s">
        <v>123</v>
      </c>
      <c r="J120" s="185"/>
      <c r="K120" s="186">
        <f>COUNTIF(K115:K119,"=3")</f>
        <v>3</v>
      </c>
      <c r="L120" s="187">
        <f>COUNTIF(L115:L119,"=3")</f>
        <v>0</v>
      </c>
      <c r="M120" s="188">
        <f>SUM(M115:M119)</f>
        <v>3</v>
      </c>
      <c r="N120" s="189">
        <f>SUM(N115:N119)</f>
        <v>0</v>
      </c>
    </row>
    <row r="121" spans="1:14">
      <c r="A121" s="122"/>
      <c r="B121" s="190" t="s">
        <v>124</v>
      </c>
      <c r="C121" s="182"/>
      <c r="D121" s="182"/>
      <c r="E121" s="182"/>
      <c r="F121" s="182"/>
      <c r="G121" s="182"/>
      <c r="H121" s="182"/>
      <c r="I121" s="182"/>
      <c r="J121" s="182"/>
      <c r="K121" s="122"/>
      <c r="L121" s="122"/>
      <c r="M121" s="122"/>
      <c r="N121" s="134"/>
    </row>
    <row r="122" spans="1:14">
      <c r="A122" s="122"/>
      <c r="B122" s="191" t="s">
        <v>125</v>
      </c>
      <c r="C122" s="192"/>
      <c r="D122" s="193" t="s">
        <v>126</v>
      </c>
      <c r="E122" s="192"/>
      <c r="F122" s="193" t="s">
        <v>35</v>
      </c>
      <c r="G122" s="193"/>
      <c r="H122" s="194"/>
      <c r="I122" s="122"/>
      <c r="J122" s="195" t="s">
        <v>127</v>
      </c>
      <c r="K122" s="195"/>
      <c r="L122" s="195"/>
      <c r="M122" s="195"/>
      <c r="N122" s="196"/>
    </row>
    <row r="123" spans="1:14" ht="21.75" thickBot="1">
      <c r="A123" s="122"/>
      <c r="B123" s="197"/>
      <c r="C123" s="198"/>
      <c r="D123" s="198"/>
      <c r="E123" s="199"/>
      <c r="F123" s="198"/>
      <c r="G123" s="198"/>
      <c r="H123" s="198"/>
      <c r="I123" s="198"/>
      <c r="J123" s="200" t="str">
        <f>IF(M120=3,C107,IF(N120=3,G107,""))</f>
        <v>MBF 1</v>
      </c>
      <c r="K123" s="200"/>
      <c r="L123" s="200"/>
      <c r="M123" s="200"/>
      <c r="N123" s="201"/>
    </row>
    <row r="124" spans="1:14">
      <c r="A124" s="122"/>
      <c r="B124" s="202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4"/>
    </row>
    <row r="127" spans="1:14">
      <c r="A127" s="122"/>
      <c r="B127" s="123"/>
      <c r="C127" s="124"/>
      <c r="D127" s="124"/>
      <c r="E127" s="124"/>
      <c r="F127" s="125"/>
      <c r="G127" s="126" t="s">
        <v>100</v>
      </c>
      <c r="H127" s="127"/>
      <c r="I127" s="128" t="s">
        <v>134</v>
      </c>
      <c r="J127" s="128"/>
      <c r="K127" s="128"/>
      <c r="L127" s="128"/>
      <c r="M127" s="128"/>
      <c r="N127" s="129"/>
    </row>
    <row r="128" spans="1:14">
      <c r="A128" s="122"/>
      <c r="B128" s="130"/>
      <c r="C128" s="66" t="s">
        <v>101</v>
      </c>
      <c r="D128" s="66"/>
      <c r="E128" s="122"/>
      <c r="F128" s="131"/>
      <c r="G128" s="126" t="s">
        <v>102</v>
      </c>
      <c r="H128" s="132"/>
      <c r="I128" s="128" t="s">
        <v>135</v>
      </c>
      <c r="J128" s="128"/>
      <c r="K128" s="128"/>
      <c r="L128" s="128"/>
      <c r="M128" s="128"/>
      <c r="N128" s="129"/>
    </row>
    <row r="129" spans="1:14" ht="15.75">
      <c r="A129" s="122"/>
      <c r="B129" s="130"/>
      <c r="C129" s="133" t="s">
        <v>128</v>
      </c>
      <c r="D129" s="133"/>
      <c r="E129" s="122"/>
      <c r="F129" s="131"/>
      <c r="G129" s="126" t="s">
        <v>103</v>
      </c>
      <c r="H129" s="132"/>
      <c r="I129" s="128" t="s">
        <v>156</v>
      </c>
      <c r="J129" s="128"/>
      <c r="K129" s="128"/>
      <c r="L129" s="128"/>
      <c r="M129" s="128"/>
      <c r="N129" s="129"/>
    </row>
    <row r="130" spans="1:14" ht="15.75">
      <c r="A130" s="122"/>
      <c r="B130" s="130"/>
      <c r="C130" s="122" t="s">
        <v>129</v>
      </c>
      <c r="D130" s="133"/>
      <c r="E130" s="122"/>
      <c r="F130" s="131"/>
      <c r="G130" s="126" t="s">
        <v>130</v>
      </c>
      <c r="H130" s="132"/>
      <c r="I130" s="128">
        <v>43582</v>
      </c>
      <c r="J130" s="128"/>
      <c r="K130" s="128"/>
      <c r="L130" s="128"/>
      <c r="M130" s="128"/>
      <c r="N130" s="129"/>
    </row>
    <row r="131" spans="1:14" ht="15.75" thickBot="1">
      <c r="A131" s="122"/>
      <c r="B131" s="130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34"/>
    </row>
    <row r="132" spans="1:14">
      <c r="A132" s="122"/>
      <c r="B132" s="135" t="s">
        <v>107</v>
      </c>
      <c r="C132" s="136" t="s">
        <v>10</v>
      </c>
      <c r="D132" s="136"/>
      <c r="E132" s="137"/>
      <c r="F132" s="138" t="s">
        <v>108</v>
      </c>
      <c r="G132" s="136" t="s">
        <v>58</v>
      </c>
      <c r="H132" s="136"/>
      <c r="I132" s="136"/>
      <c r="J132" s="136"/>
      <c r="K132" s="136"/>
      <c r="L132" s="136"/>
      <c r="M132" s="136"/>
      <c r="N132" s="139"/>
    </row>
    <row r="133" spans="1:14">
      <c r="A133" s="122"/>
      <c r="B133" s="140" t="s">
        <v>109</v>
      </c>
      <c r="C133" s="141" t="s">
        <v>186</v>
      </c>
      <c r="D133" s="141"/>
      <c r="E133" s="142"/>
      <c r="F133" s="143" t="s">
        <v>110</v>
      </c>
      <c r="G133" s="141" t="s">
        <v>164</v>
      </c>
      <c r="H133" s="141"/>
      <c r="I133" s="141"/>
      <c r="J133" s="141"/>
      <c r="K133" s="141"/>
      <c r="L133" s="141"/>
      <c r="M133" s="141"/>
      <c r="N133" s="144"/>
    </row>
    <row r="134" spans="1:14">
      <c r="A134" s="122"/>
      <c r="B134" s="140" t="s">
        <v>111</v>
      </c>
      <c r="C134" s="141" t="s">
        <v>185</v>
      </c>
      <c r="D134" s="141"/>
      <c r="E134" s="142"/>
      <c r="F134" s="143" t="s">
        <v>112</v>
      </c>
      <c r="G134" s="141" t="s">
        <v>165</v>
      </c>
      <c r="H134" s="141"/>
      <c r="I134" s="141"/>
      <c r="J134" s="141"/>
      <c r="K134" s="141"/>
      <c r="L134" s="141"/>
      <c r="M134" s="141"/>
      <c r="N134" s="144"/>
    </row>
    <row r="135" spans="1:14">
      <c r="A135" s="122"/>
      <c r="B135" s="145" t="s">
        <v>131</v>
      </c>
      <c r="C135" s="146"/>
      <c r="D135" s="146"/>
      <c r="E135" s="147"/>
      <c r="F135" s="146" t="s">
        <v>131</v>
      </c>
      <c r="G135" s="146"/>
      <c r="H135" s="146"/>
      <c r="I135" s="146"/>
      <c r="J135" s="146"/>
      <c r="K135" s="146"/>
      <c r="L135" s="146"/>
      <c r="M135" s="146"/>
      <c r="N135" s="148"/>
    </row>
    <row r="136" spans="1:14">
      <c r="A136" s="122"/>
      <c r="B136" s="149" t="s">
        <v>132</v>
      </c>
      <c r="C136" s="141" t="s">
        <v>186</v>
      </c>
      <c r="D136" s="141"/>
      <c r="E136" s="142"/>
      <c r="F136" s="150" t="s">
        <v>132</v>
      </c>
      <c r="G136" s="141" t="s">
        <v>164</v>
      </c>
      <c r="H136" s="141"/>
      <c r="I136" s="141"/>
      <c r="J136" s="141"/>
      <c r="K136" s="141"/>
      <c r="L136" s="141"/>
      <c r="M136" s="141"/>
      <c r="N136" s="144"/>
    </row>
    <row r="137" spans="1:14" ht="15.75" thickBot="1">
      <c r="A137" s="122"/>
      <c r="B137" s="151" t="s">
        <v>132</v>
      </c>
      <c r="C137" s="141" t="s">
        <v>185</v>
      </c>
      <c r="D137" s="141"/>
      <c r="E137" s="153"/>
      <c r="F137" s="154" t="s">
        <v>132</v>
      </c>
      <c r="G137" s="141" t="s">
        <v>165</v>
      </c>
      <c r="H137" s="141"/>
      <c r="I137" s="141"/>
      <c r="J137" s="141"/>
      <c r="K137" s="141"/>
      <c r="L137" s="141"/>
      <c r="M137" s="141"/>
      <c r="N137" s="144"/>
    </row>
    <row r="138" spans="1:14">
      <c r="A138" s="122"/>
      <c r="B138" s="130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34"/>
    </row>
    <row r="139" spans="1:14" ht="15.75" thickBot="1">
      <c r="A139" s="122"/>
      <c r="B139" s="156" t="s">
        <v>115</v>
      </c>
      <c r="C139" s="122"/>
      <c r="D139" s="122"/>
      <c r="E139" s="122"/>
      <c r="F139" s="157">
        <v>1</v>
      </c>
      <c r="G139" s="157">
        <v>2</v>
      </c>
      <c r="H139" s="157">
        <v>3</v>
      </c>
      <c r="I139" s="157">
        <v>4</v>
      </c>
      <c r="J139" s="157">
        <v>5</v>
      </c>
      <c r="K139" s="158" t="s">
        <v>26</v>
      </c>
      <c r="L139" s="158"/>
      <c r="M139" s="157" t="s">
        <v>116</v>
      </c>
      <c r="N139" s="159" t="s">
        <v>117</v>
      </c>
    </row>
    <row r="140" spans="1:14">
      <c r="A140" s="122"/>
      <c r="B140" s="160" t="s">
        <v>118</v>
      </c>
      <c r="C140" s="161" t="str">
        <f>IF(C133&gt;"",C133&amp;" - "&amp;G133,"")</f>
        <v>Niklas Karjalainen - Eeli Lauritsalo</v>
      </c>
      <c r="D140" s="161"/>
      <c r="E140" s="162"/>
      <c r="F140" s="163">
        <v>-6</v>
      </c>
      <c r="G140" s="163">
        <v>-7</v>
      </c>
      <c r="H140" s="163">
        <v>-8</v>
      </c>
      <c r="I140" s="163"/>
      <c r="J140" s="164"/>
      <c r="K140" s="165">
        <f>IF(ISBLANK(F140),"",COUNTIF(F140:J140,"&gt;=0"))</f>
        <v>0</v>
      </c>
      <c r="L140" s="166">
        <f>IF(ISBLANK(F140),"",IF(LEFT(F140)="-",1,0)+IF(LEFT(G140)="-",1,0)+IF(LEFT(H140)="-",1,0)+IF(LEFT(I140)="-",1,0)+IF(LEFT(J140)="-",1,0))</f>
        <v>3</v>
      </c>
      <c r="M140" s="167" t="str">
        <f t="shared" ref="M140:N144" si="5">IF(K140=3,1,"")</f>
        <v/>
      </c>
      <c r="N140" s="168">
        <f t="shared" si="5"/>
        <v>1</v>
      </c>
    </row>
    <row r="141" spans="1:14">
      <c r="A141" s="122"/>
      <c r="B141" s="160" t="s">
        <v>119</v>
      </c>
      <c r="C141" s="161" t="str">
        <f>IF(C134&gt;"",C134&amp;" - "&amp;G134,"")</f>
        <v>Lenni Perkkiö - Nuno Marttinen</v>
      </c>
      <c r="D141" s="161"/>
      <c r="E141" s="162"/>
      <c r="F141" s="163">
        <v>-3</v>
      </c>
      <c r="G141" s="163">
        <v>-4</v>
      </c>
      <c r="H141" s="163">
        <v>-6</v>
      </c>
      <c r="I141" s="163"/>
      <c r="J141" s="169"/>
      <c r="K141" s="170">
        <f>IF(ISBLANK(F141),"",COUNTIF(F141:J141,"&gt;=0"))</f>
        <v>0</v>
      </c>
      <c r="L141" s="171">
        <f>IF(ISBLANK(F141),"",IF(LEFT(F141)="-",1,0)+IF(LEFT(G141)="-",1,0)+IF(LEFT(H141)="-",1,0)+IF(LEFT(I141)="-",1,0)+IF(LEFT(J141)="-",1,0))</f>
        <v>3</v>
      </c>
      <c r="M141" s="172" t="str">
        <f t="shared" si="5"/>
        <v/>
      </c>
      <c r="N141" s="173">
        <f t="shared" si="5"/>
        <v>1</v>
      </c>
    </row>
    <row r="142" spans="1:14">
      <c r="A142" s="122"/>
      <c r="B142" s="174" t="s">
        <v>133</v>
      </c>
      <c r="C142" s="175" t="str">
        <f>IF(C136&gt;"",C136&amp;" / "&amp;C137,"")</f>
        <v>Niklas Karjalainen / Lenni Perkkiö</v>
      </c>
      <c r="D142" s="175" t="str">
        <f>IF(G136&gt;"",G136&amp;" / "&amp;G137,"")</f>
        <v>Eeli Lauritsalo / Nuno Marttinen</v>
      </c>
      <c r="E142" s="176"/>
      <c r="F142" s="163">
        <v>-8</v>
      </c>
      <c r="G142" s="163">
        <v>-6</v>
      </c>
      <c r="H142" s="163">
        <v>-4</v>
      </c>
      <c r="I142" s="163"/>
      <c r="J142" s="169"/>
      <c r="K142" s="170">
        <f>IF(ISBLANK(F142),"",COUNTIF(F142:J142,"&gt;=0"))</f>
        <v>0</v>
      </c>
      <c r="L142" s="171">
        <f>IF(ISBLANK(F142),"",IF(LEFT(F142)="-",1,0)+IF(LEFT(G142)="-",1,0)+IF(LEFT(H142)="-",1,0)+IF(LEFT(I142)="-",1,0)+IF(LEFT(J142)="-",1,0))</f>
        <v>3</v>
      </c>
      <c r="M142" s="172" t="str">
        <f t="shared" si="5"/>
        <v/>
      </c>
      <c r="N142" s="173">
        <f t="shared" si="5"/>
        <v>1</v>
      </c>
    </row>
    <row r="143" spans="1:14">
      <c r="A143" s="122"/>
      <c r="B143" s="160" t="s">
        <v>121</v>
      </c>
      <c r="C143" s="161" t="str">
        <f>IF(C133&gt;"",C133&amp;" - "&amp;G134,"")</f>
        <v>Niklas Karjalainen - Nuno Marttinen</v>
      </c>
      <c r="D143" s="161"/>
      <c r="E143" s="162"/>
      <c r="F143" s="163"/>
      <c r="G143" s="163"/>
      <c r="H143" s="163"/>
      <c r="I143" s="163"/>
      <c r="J143" s="169"/>
      <c r="K143" s="170" t="str">
        <f>IF(ISBLANK(F143),"",COUNTIF(F143:J143,"&gt;=0"))</f>
        <v/>
      </c>
      <c r="L143" s="171" t="str">
        <f>IF(ISBLANK(F143),"",IF(LEFT(F143)="-",1,0)+IF(LEFT(G143)="-",1,0)+IF(LEFT(H143)="-",1,0)+IF(LEFT(I143)="-",1,0)+IF(LEFT(J143)="-",1,0))</f>
        <v/>
      </c>
      <c r="M143" s="172" t="str">
        <f t="shared" si="5"/>
        <v/>
      </c>
      <c r="N143" s="173" t="str">
        <f t="shared" si="5"/>
        <v/>
      </c>
    </row>
    <row r="144" spans="1:14" ht="15.75" thickBot="1">
      <c r="A144" s="122"/>
      <c r="B144" s="160" t="s">
        <v>122</v>
      </c>
      <c r="C144" s="161" t="str">
        <f>IF(C134&gt;"",C134&amp;" - "&amp;G133,"")</f>
        <v>Lenni Perkkiö - Eeli Lauritsalo</v>
      </c>
      <c r="D144" s="161"/>
      <c r="E144" s="162"/>
      <c r="F144" s="163"/>
      <c r="G144" s="163"/>
      <c r="H144" s="163"/>
      <c r="I144" s="163"/>
      <c r="J144" s="169"/>
      <c r="K144" s="177" t="str">
        <f>IF(ISBLANK(F144),"",COUNTIF(F144:J144,"&gt;=0"))</f>
        <v/>
      </c>
      <c r="L144" s="178" t="str">
        <f>IF(ISBLANK(F144),"",IF(LEFT(F144)="-",1,0)+IF(LEFT(G144)="-",1,0)+IF(LEFT(H144)="-",1,0)+IF(LEFT(I144)="-",1,0)+IF(LEFT(J144)="-",1,0))</f>
        <v/>
      </c>
      <c r="M144" s="179" t="str">
        <f t="shared" si="5"/>
        <v/>
      </c>
      <c r="N144" s="180" t="str">
        <f t="shared" si="5"/>
        <v/>
      </c>
    </row>
    <row r="145" spans="1:14" ht="19.5" thickBot="1">
      <c r="A145" s="122"/>
      <c r="B145" s="181"/>
      <c r="C145" s="182"/>
      <c r="D145" s="182"/>
      <c r="E145" s="182"/>
      <c r="F145" s="183"/>
      <c r="G145" s="183"/>
      <c r="H145" s="184"/>
      <c r="I145" s="185" t="s">
        <v>123</v>
      </c>
      <c r="J145" s="185"/>
      <c r="K145" s="186">
        <f>COUNTIF(K140:K144,"=3")</f>
        <v>0</v>
      </c>
      <c r="L145" s="187">
        <f>COUNTIF(L140:L144,"=3")</f>
        <v>3</v>
      </c>
      <c r="M145" s="188">
        <f>SUM(M140:M144)</f>
        <v>0</v>
      </c>
      <c r="N145" s="189">
        <f>SUM(N140:N144)</f>
        <v>3</v>
      </c>
    </row>
    <row r="146" spans="1:14">
      <c r="A146" s="122"/>
      <c r="B146" s="190" t="s">
        <v>124</v>
      </c>
      <c r="C146" s="182"/>
      <c r="D146" s="182"/>
      <c r="E146" s="182"/>
      <c r="F146" s="182"/>
      <c r="G146" s="182"/>
      <c r="H146" s="182"/>
      <c r="I146" s="182"/>
      <c r="J146" s="182"/>
      <c r="K146" s="122"/>
      <c r="L146" s="122"/>
      <c r="M146" s="122"/>
      <c r="N146" s="134"/>
    </row>
    <row r="147" spans="1:14">
      <c r="A147" s="122"/>
      <c r="B147" s="191" t="s">
        <v>125</v>
      </c>
      <c r="C147" s="192"/>
      <c r="D147" s="193" t="s">
        <v>126</v>
      </c>
      <c r="E147" s="192"/>
      <c r="F147" s="193" t="s">
        <v>35</v>
      </c>
      <c r="G147" s="193"/>
      <c r="H147" s="194"/>
      <c r="I147" s="122"/>
      <c r="J147" s="195" t="s">
        <v>127</v>
      </c>
      <c r="K147" s="195"/>
      <c r="L147" s="195"/>
      <c r="M147" s="195"/>
      <c r="N147" s="196"/>
    </row>
    <row r="148" spans="1:14" ht="21.75" thickBot="1">
      <c r="A148" s="122"/>
      <c r="B148" s="197"/>
      <c r="C148" s="198"/>
      <c r="D148" s="198"/>
      <c r="E148" s="199"/>
      <c r="F148" s="198"/>
      <c r="G148" s="198"/>
      <c r="H148" s="198"/>
      <c r="I148" s="198"/>
      <c r="J148" s="200" t="str">
        <f>IF(M145=3,C132,IF(N145=3,G132,""))</f>
        <v>Maraton</v>
      </c>
      <c r="K148" s="200"/>
      <c r="L148" s="200"/>
      <c r="M148" s="200"/>
      <c r="N148" s="201"/>
    </row>
    <row r="149" spans="1:14">
      <c r="A149" s="122"/>
      <c r="B149" s="202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4"/>
    </row>
    <row r="152" spans="1:14">
      <c r="A152" s="122"/>
      <c r="B152" s="123"/>
      <c r="C152" s="124"/>
      <c r="D152" s="124"/>
      <c r="E152" s="124"/>
      <c r="F152" s="125"/>
      <c r="G152" s="126" t="s">
        <v>100</v>
      </c>
      <c r="H152" s="127"/>
      <c r="I152" s="128" t="s">
        <v>134</v>
      </c>
      <c r="J152" s="128"/>
      <c r="K152" s="128"/>
      <c r="L152" s="128"/>
      <c r="M152" s="128"/>
      <c r="N152" s="129"/>
    </row>
    <row r="153" spans="1:14">
      <c r="A153" s="122"/>
      <c r="B153" s="130"/>
      <c r="C153" s="66" t="s">
        <v>101</v>
      </c>
      <c r="D153" s="66"/>
      <c r="E153" s="122"/>
      <c r="F153" s="131"/>
      <c r="G153" s="126" t="s">
        <v>102</v>
      </c>
      <c r="H153" s="132"/>
      <c r="I153" s="128" t="s">
        <v>135</v>
      </c>
      <c r="J153" s="128"/>
      <c r="K153" s="128"/>
      <c r="L153" s="128"/>
      <c r="M153" s="128"/>
      <c r="N153" s="129"/>
    </row>
    <row r="154" spans="1:14" ht="15.75">
      <c r="A154" s="122"/>
      <c r="B154" s="130"/>
      <c r="C154" s="133" t="s">
        <v>128</v>
      </c>
      <c r="D154" s="133"/>
      <c r="E154" s="122"/>
      <c r="F154" s="131"/>
      <c r="G154" s="126" t="s">
        <v>103</v>
      </c>
      <c r="H154" s="132"/>
      <c r="I154" s="128" t="s">
        <v>157</v>
      </c>
      <c r="J154" s="128"/>
      <c r="K154" s="128"/>
      <c r="L154" s="128"/>
      <c r="M154" s="128"/>
      <c r="N154" s="129"/>
    </row>
    <row r="155" spans="1:14" ht="15.75">
      <c r="A155" s="122"/>
      <c r="B155" s="130"/>
      <c r="C155" s="122" t="s">
        <v>129</v>
      </c>
      <c r="D155" s="133"/>
      <c r="E155" s="122"/>
      <c r="F155" s="131"/>
      <c r="G155" s="126" t="s">
        <v>130</v>
      </c>
      <c r="H155" s="132"/>
      <c r="I155" s="128">
        <v>43582</v>
      </c>
      <c r="J155" s="128"/>
      <c r="K155" s="128"/>
      <c r="L155" s="128"/>
      <c r="M155" s="128"/>
      <c r="N155" s="129"/>
    </row>
    <row r="156" spans="1:14" ht="15.75" thickBot="1">
      <c r="A156" s="122"/>
      <c r="B156" s="130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34"/>
    </row>
    <row r="157" spans="1:14">
      <c r="A157" s="122"/>
      <c r="B157" s="135" t="s">
        <v>107</v>
      </c>
      <c r="C157" s="136" t="s">
        <v>158</v>
      </c>
      <c r="D157" s="136"/>
      <c r="E157" s="137"/>
      <c r="F157" s="138" t="s">
        <v>108</v>
      </c>
      <c r="G157" s="136" t="s">
        <v>17</v>
      </c>
      <c r="H157" s="136"/>
      <c r="I157" s="136"/>
      <c r="J157" s="136"/>
      <c r="K157" s="136"/>
      <c r="L157" s="136"/>
      <c r="M157" s="136"/>
      <c r="N157" s="139"/>
    </row>
    <row r="158" spans="1:14">
      <c r="A158" s="122"/>
      <c r="B158" s="140" t="s">
        <v>109</v>
      </c>
      <c r="C158" s="141" t="s">
        <v>159</v>
      </c>
      <c r="D158" s="141"/>
      <c r="E158" s="142"/>
      <c r="F158" s="143" t="s">
        <v>110</v>
      </c>
      <c r="G158" s="141" t="s">
        <v>161</v>
      </c>
      <c r="H158" s="141"/>
      <c r="I158" s="141"/>
      <c r="J158" s="141"/>
      <c r="K158" s="141"/>
      <c r="L158" s="141"/>
      <c r="M158" s="141"/>
      <c r="N158" s="144"/>
    </row>
    <row r="159" spans="1:14">
      <c r="A159" s="122"/>
      <c r="B159" s="140" t="s">
        <v>111</v>
      </c>
      <c r="C159" s="141" t="s">
        <v>160</v>
      </c>
      <c r="D159" s="141"/>
      <c r="E159" s="142"/>
      <c r="F159" s="143" t="s">
        <v>112</v>
      </c>
      <c r="G159" s="141" t="s">
        <v>61</v>
      </c>
      <c r="H159" s="141"/>
      <c r="I159" s="141"/>
      <c r="J159" s="141"/>
      <c r="K159" s="141"/>
      <c r="L159" s="141"/>
      <c r="M159" s="141"/>
      <c r="N159" s="144"/>
    </row>
    <row r="160" spans="1:14">
      <c r="A160" s="122"/>
      <c r="B160" s="145" t="s">
        <v>131</v>
      </c>
      <c r="C160" s="146"/>
      <c r="D160" s="146"/>
      <c r="E160" s="147"/>
      <c r="F160" s="146" t="s">
        <v>131</v>
      </c>
      <c r="G160" s="146"/>
      <c r="H160" s="146"/>
      <c r="I160" s="146"/>
      <c r="J160" s="146"/>
      <c r="K160" s="146"/>
      <c r="L160" s="146"/>
      <c r="M160" s="146"/>
      <c r="N160" s="148"/>
    </row>
    <row r="161" spans="1:14">
      <c r="A161" s="122"/>
      <c r="B161" s="149" t="s">
        <v>132</v>
      </c>
      <c r="C161" s="141" t="s">
        <v>159</v>
      </c>
      <c r="D161" s="141"/>
      <c r="E161" s="142"/>
      <c r="F161" s="150" t="s">
        <v>132</v>
      </c>
      <c r="G161" s="141" t="s">
        <v>161</v>
      </c>
      <c r="H161" s="141"/>
      <c r="I161" s="141"/>
      <c r="J161" s="141"/>
      <c r="K161" s="141"/>
      <c r="L161" s="141"/>
      <c r="M161" s="141"/>
      <c r="N161" s="144"/>
    </row>
    <row r="162" spans="1:14" ht="15.75" thickBot="1">
      <c r="A162" s="122"/>
      <c r="B162" s="151" t="s">
        <v>132</v>
      </c>
      <c r="C162" s="141" t="s">
        <v>160</v>
      </c>
      <c r="D162" s="141"/>
      <c r="E162" s="153"/>
      <c r="F162" s="154" t="s">
        <v>132</v>
      </c>
      <c r="G162" s="141" t="s">
        <v>61</v>
      </c>
      <c r="H162" s="141"/>
      <c r="I162" s="141"/>
      <c r="J162" s="141"/>
      <c r="K162" s="141"/>
      <c r="L162" s="141"/>
      <c r="M162" s="141"/>
      <c r="N162" s="144"/>
    </row>
    <row r="163" spans="1:14">
      <c r="A163" s="122"/>
      <c r="B163" s="130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34"/>
    </row>
    <row r="164" spans="1:14" ht="15.75" thickBot="1">
      <c r="A164" s="122"/>
      <c r="B164" s="156" t="s">
        <v>115</v>
      </c>
      <c r="C164" s="122"/>
      <c r="D164" s="122"/>
      <c r="E164" s="122"/>
      <c r="F164" s="157">
        <v>1</v>
      </c>
      <c r="G164" s="157">
        <v>2</v>
      </c>
      <c r="H164" s="157">
        <v>3</v>
      </c>
      <c r="I164" s="157">
        <v>4</v>
      </c>
      <c r="J164" s="157">
        <v>5</v>
      </c>
      <c r="K164" s="158" t="s">
        <v>26</v>
      </c>
      <c r="L164" s="158"/>
      <c r="M164" s="157" t="s">
        <v>116</v>
      </c>
      <c r="N164" s="159" t="s">
        <v>117</v>
      </c>
    </row>
    <row r="165" spans="1:14">
      <c r="A165" s="122"/>
      <c r="B165" s="160" t="s">
        <v>118</v>
      </c>
      <c r="C165" s="161" t="str">
        <f>IF(C158&gt;"",C158&amp;" - "&amp;G158,"")</f>
        <v>Henrik Vuoti - Niko Aitto-Oja</v>
      </c>
      <c r="D165" s="161"/>
      <c r="E165" s="162"/>
      <c r="F165" s="163">
        <v>6</v>
      </c>
      <c r="G165" s="163">
        <v>3</v>
      </c>
      <c r="H165" s="163">
        <v>9</v>
      </c>
      <c r="I165" s="163"/>
      <c r="J165" s="164"/>
      <c r="K165" s="165">
        <f>IF(ISBLANK(F165),"",COUNTIF(F165:J165,"&gt;=0"))</f>
        <v>3</v>
      </c>
      <c r="L165" s="166">
        <f>IF(ISBLANK(F165),"",IF(LEFT(F165)="-",1,0)+IF(LEFT(G165)="-",1,0)+IF(LEFT(H165)="-",1,0)+IF(LEFT(I165)="-",1,0)+IF(LEFT(J165)="-",1,0))</f>
        <v>0</v>
      </c>
      <c r="M165" s="167">
        <f t="shared" ref="M165:N169" si="6">IF(K165=3,1,"")</f>
        <v>1</v>
      </c>
      <c r="N165" s="168" t="str">
        <f t="shared" si="6"/>
        <v/>
      </c>
    </row>
    <row r="166" spans="1:14">
      <c r="A166" s="122"/>
      <c r="B166" s="160" t="s">
        <v>119</v>
      </c>
      <c r="C166" s="161" t="str">
        <f>IF(C159&gt;"",C159&amp;" - "&amp;G159,"")</f>
        <v>Veeti Vaihoja - Julius Rantala</v>
      </c>
      <c r="D166" s="161"/>
      <c r="E166" s="162"/>
      <c r="F166" s="163">
        <v>-7</v>
      </c>
      <c r="G166" s="163">
        <v>11</v>
      </c>
      <c r="H166" s="163">
        <v>8</v>
      </c>
      <c r="I166" s="163">
        <v>-6</v>
      </c>
      <c r="J166" s="169">
        <v>-9</v>
      </c>
      <c r="K166" s="170">
        <f>IF(ISBLANK(F166),"",COUNTIF(F166:J166,"&gt;=0"))</f>
        <v>2</v>
      </c>
      <c r="L166" s="171">
        <f>IF(ISBLANK(F166),"",IF(LEFT(F166)="-",1,0)+IF(LEFT(G166)="-",1,0)+IF(LEFT(H166)="-",1,0)+IF(LEFT(I166)="-",1,0)+IF(LEFT(J166)="-",1,0))</f>
        <v>3</v>
      </c>
      <c r="M166" s="172" t="str">
        <f t="shared" si="6"/>
        <v/>
      </c>
      <c r="N166" s="173">
        <f t="shared" si="6"/>
        <v>1</v>
      </c>
    </row>
    <row r="167" spans="1:14">
      <c r="A167" s="122"/>
      <c r="B167" s="174" t="s">
        <v>133</v>
      </c>
      <c r="C167" s="175" t="str">
        <f>IF(C161&gt;"",C161&amp;" / "&amp;C162,"")</f>
        <v>Henrik Vuoti / Veeti Vaihoja</v>
      </c>
      <c r="D167" s="175" t="str">
        <f>IF(G161&gt;"",G161&amp;" / "&amp;G162,"")</f>
        <v>Niko Aitto-Oja / Julius Rantala</v>
      </c>
      <c r="E167" s="176"/>
      <c r="F167" s="163">
        <v>-8</v>
      </c>
      <c r="G167" s="163">
        <v>8</v>
      </c>
      <c r="H167" s="163">
        <v>8</v>
      </c>
      <c r="I167" s="163">
        <v>5</v>
      </c>
      <c r="J167" s="169"/>
      <c r="K167" s="170">
        <f>IF(ISBLANK(F167),"",COUNTIF(F167:J167,"&gt;=0"))</f>
        <v>3</v>
      </c>
      <c r="L167" s="171">
        <f>IF(ISBLANK(F167),"",IF(LEFT(F167)="-",1,0)+IF(LEFT(G167)="-",1,0)+IF(LEFT(H167)="-",1,0)+IF(LEFT(I167)="-",1,0)+IF(LEFT(J167)="-",1,0))</f>
        <v>1</v>
      </c>
      <c r="M167" s="172">
        <f t="shared" si="6"/>
        <v>1</v>
      </c>
      <c r="N167" s="173" t="str">
        <f t="shared" si="6"/>
        <v/>
      </c>
    </row>
    <row r="168" spans="1:14">
      <c r="A168" s="122"/>
      <c r="B168" s="160" t="s">
        <v>121</v>
      </c>
      <c r="C168" s="161" t="str">
        <f>IF(C158&gt;"",C158&amp;" - "&amp;G159,"")</f>
        <v>Henrik Vuoti - Julius Rantala</v>
      </c>
      <c r="D168" s="161"/>
      <c r="E168" s="162"/>
      <c r="F168" s="163">
        <v>8</v>
      </c>
      <c r="G168" s="163">
        <v>9</v>
      </c>
      <c r="H168" s="163">
        <v>3</v>
      </c>
      <c r="I168" s="163"/>
      <c r="J168" s="169"/>
      <c r="K168" s="170">
        <f>IF(ISBLANK(F168),"",COUNTIF(F168:J168,"&gt;=0"))</f>
        <v>3</v>
      </c>
      <c r="L168" s="171">
        <f>IF(ISBLANK(F168),"",IF(LEFT(F168)="-",1,0)+IF(LEFT(G168)="-",1,0)+IF(LEFT(H168)="-",1,0)+IF(LEFT(I168)="-",1,0)+IF(LEFT(J168)="-",1,0))</f>
        <v>0</v>
      </c>
      <c r="M168" s="172">
        <f t="shared" si="6"/>
        <v>1</v>
      </c>
      <c r="N168" s="173" t="str">
        <f t="shared" si="6"/>
        <v/>
      </c>
    </row>
    <row r="169" spans="1:14" ht="15.75" thickBot="1">
      <c r="A169" s="122"/>
      <c r="B169" s="160" t="s">
        <v>122</v>
      </c>
      <c r="C169" s="161" t="str">
        <f>IF(C159&gt;"",C159&amp;" - "&amp;G158,"")</f>
        <v>Veeti Vaihoja - Niko Aitto-Oja</v>
      </c>
      <c r="D169" s="161"/>
      <c r="E169" s="162"/>
      <c r="F169" s="163"/>
      <c r="G169" s="163"/>
      <c r="H169" s="163"/>
      <c r="I169" s="163"/>
      <c r="J169" s="169"/>
      <c r="K169" s="177" t="str">
        <f>IF(ISBLANK(F169),"",COUNTIF(F169:J169,"&gt;=0"))</f>
        <v/>
      </c>
      <c r="L169" s="178" t="str">
        <f>IF(ISBLANK(F169),"",IF(LEFT(F169)="-",1,0)+IF(LEFT(G169)="-",1,0)+IF(LEFT(H169)="-",1,0)+IF(LEFT(I169)="-",1,0)+IF(LEFT(J169)="-",1,0))</f>
        <v/>
      </c>
      <c r="M169" s="179" t="str">
        <f t="shared" si="6"/>
        <v/>
      </c>
      <c r="N169" s="180" t="str">
        <f t="shared" si="6"/>
        <v/>
      </c>
    </row>
    <row r="170" spans="1:14" ht="19.5" thickBot="1">
      <c r="A170" s="122"/>
      <c r="B170" s="181"/>
      <c r="C170" s="182"/>
      <c r="D170" s="182"/>
      <c r="E170" s="182"/>
      <c r="F170" s="183"/>
      <c r="G170" s="183"/>
      <c r="H170" s="184"/>
      <c r="I170" s="185" t="s">
        <v>123</v>
      </c>
      <c r="J170" s="185"/>
      <c r="K170" s="186">
        <f>COUNTIF(K165:K169,"=3")</f>
        <v>3</v>
      </c>
      <c r="L170" s="187">
        <f>COUNTIF(L165:L169,"=3")</f>
        <v>1</v>
      </c>
      <c r="M170" s="188">
        <f>SUM(M165:M169)</f>
        <v>3</v>
      </c>
      <c r="N170" s="189">
        <f>SUM(N165:N169)</f>
        <v>1</v>
      </c>
    </row>
    <row r="171" spans="1:14">
      <c r="A171" s="122"/>
      <c r="B171" s="190" t="s">
        <v>124</v>
      </c>
      <c r="C171" s="182"/>
      <c r="D171" s="182"/>
      <c r="E171" s="182"/>
      <c r="F171" s="182"/>
      <c r="G171" s="182"/>
      <c r="H171" s="182"/>
      <c r="I171" s="182"/>
      <c r="J171" s="182"/>
      <c r="K171" s="122"/>
      <c r="L171" s="122"/>
      <c r="M171" s="122"/>
      <c r="N171" s="134"/>
    </row>
    <row r="172" spans="1:14">
      <c r="A172" s="122"/>
      <c r="B172" s="191" t="s">
        <v>125</v>
      </c>
      <c r="C172" s="192"/>
      <c r="D172" s="193" t="s">
        <v>126</v>
      </c>
      <c r="E172" s="192"/>
      <c r="F172" s="193" t="s">
        <v>35</v>
      </c>
      <c r="G172" s="193"/>
      <c r="H172" s="194"/>
      <c r="I172" s="122"/>
      <c r="J172" s="195" t="s">
        <v>127</v>
      </c>
      <c r="K172" s="195"/>
      <c r="L172" s="195"/>
      <c r="M172" s="195"/>
      <c r="N172" s="196"/>
    </row>
    <row r="173" spans="1:14" ht="21.75" thickBot="1">
      <c r="A173" s="122"/>
      <c r="B173" s="197"/>
      <c r="C173" s="198"/>
      <c r="D173" s="198"/>
      <c r="E173" s="199"/>
      <c r="F173" s="198"/>
      <c r="G173" s="198"/>
      <c r="H173" s="198"/>
      <c r="I173" s="198"/>
      <c r="J173" s="200" t="str">
        <f>IF(M170=3,C157,IF(N170=3,G157,""))</f>
        <v>OPT- 86 1</v>
      </c>
      <c r="K173" s="200"/>
      <c r="L173" s="200"/>
      <c r="M173" s="200"/>
      <c r="N173" s="201"/>
    </row>
    <row r="174" spans="1:14">
      <c r="A174" s="122"/>
      <c r="B174" s="202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4"/>
    </row>
    <row r="177" spans="1:14">
      <c r="A177" s="122"/>
      <c r="B177" s="123"/>
      <c r="C177" s="124"/>
      <c r="D177" s="124"/>
      <c r="E177" s="124"/>
      <c r="F177" s="125"/>
      <c r="G177" s="126" t="s">
        <v>100</v>
      </c>
      <c r="H177" s="127"/>
      <c r="I177" s="128" t="s">
        <v>134</v>
      </c>
      <c r="J177" s="128"/>
      <c r="K177" s="128"/>
      <c r="L177" s="128"/>
      <c r="M177" s="128"/>
      <c r="N177" s="129"/>
    </row>
    <row r="178" spans="1:14">
      <c r="A178" s="122"/>
      <c r="B178" s="130"/>
      <c r="C178" s="66" t="s">
        <v>101</v>
      </c>
      <c r="D178" s="66"/>
      <c r="E178" s="122"/>
      <c r="F178" s="131"/>
      <c r="G178" s="126" t="s">
        <v>102</v>
      </c>
      <c r="H178" s="132"/>
      <c r="I178" s="128" t="s">
        <v>135</v>
      </c>
      <c r="J178" s="128"/>
      <c r="K178" s="128"/>
      <c r="L178" s="128"/>
      <c r="M178" s="128"/>
      <c r="N178" s="129"/>
    </row>
    <row r="179" spans="1:14" ht="15.75">
      <c r="A179" s="122"/>
      <c r="B179" s="130"/>
      <c r="C179" s="133" t="s">
        <v>128</v>
      </c>
      <c r="D179" s="133"/>
      <c r="E179" s="122"/>
      <c r="F179" s="131"/>
      <c r="G179" s="126" t="s">
        <v>103</v>
      </c>
      <c r="H179" s="132"/>
      <c r="I179" s="128" t="s">
        <v>157</v>
      </c>
      <c r="J179" s="128"/>
      <c r="K179" s="128"/>
      <c r="L179" s="128"/>
      <c r="M179" s="128"/>
      <c r="N179" s="129"/>
    </row>
    <row r="180" spans="1:14" ht="15.75">
      <c r="A180" s="122"/>
      <c r="B180" s="130"/>
      <c r="C180" s="122" t="s">
        <v>129</v>
      </c>
      <c r="D180" s="133"/>
      <c r="E180" s="122"/>
      <c r="F180" s="131"/>
      <c r="G180" s="126" t="s">
        <v>130</v>
      </c>
      <c r="H180" s="132"/>
      <c r="I180" s="128">
        <v>43582</v>
      </c>
      <c r="J180" s="128"/>
      <c r="K180" s="128"/>
      <c r="L180" s="128"/>
      <c r="M180" s="128"/>
      <c r="N180" s="129"/>
    </row>
    <row r="181" spans="1:14" ht="15.75" thickBot="1">
      <c r="A181" s="122"/>
      <c r="B181" s="130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34"/>
    </row>
    <row r="182" spans="1:14">
      <c r="A182" s="122"/>
      <c r="B182" s="135" t="s">
        <v>107</v>
      </c>
      <c r="C182" s="136" t="s">
        <v>12</v>
      </c>
      <c r="D182" s="136"/>
      <c r="E182" s="137"/>
      <c r="F182" s="138" t="s">
        <v>108</v>
      </c>
      <c r="G182" s="136" t="s">
        <v>17</v>
      </c>
      <c r="H182" s="136"/>
      <c r="I182" s="136"/>
      <c r="J182" s="136"/>
      <c r="K182" s="136"/>
      <c r="L182" s="136"/>
      <c r="M182" s="136"/>
      <c r="N182" s="139"/>
    </row>
    <row r="183" spans="1:14">
      <c r="A183" s="122"/>
      <c r="B183" s="140" t="s">
        <v>109</v>
      </c>
      <c r="C183" s="141" t="s">
        <v>194</v>
      </c>
      <c r="D183" s="141"/>
      <c r="E183" s="142"/>
      <c r="F183" s="143" t="s">
        <v>110</v>
      </c>
      <c r="G183" s="141" t="s">
        <v>161</v>
      </c>
      <c r="H183" s="141"/>
      <c r="I183" s="141"/>
      <c r="J183" s="141"/>
      <c r="K183" s="141"/>
      <c r="L183" s="141"/>
      <c r="M183" s="141"/>
      <c r="N183" s="144"/>
    </row>
    <row r="184" spans="1:14">
      <c r="A184" s="122"/>
      <c r="B184" s="140" t="s">
        <v>111</v>
      </c>
      <c r="C184" s="141" t="s">
        <v>195</v>
      </c>
      <c r="D184" s="141"/>
      <c r="E184" s="142"/>
      <c r="F184" s="143" t="s">
        <v>112</v>
      </c>
      <c r="G184" s="141" t="s">
        <v>61</v>
      </c>
      <c r="H184" s="141"/>
      <c r="I184" s="141"/>
      <c r="J184" s="141"/>
      <c r="K184" s="141"/>
      <c r="L184" s="141"/>
      <c r="M184" s="141"/>
      <c r="N184" s="144"/>
    </row>
    <row r="185" spans="1:14">
      <c r="A185" s="122"/>
      <c r="B185" s="145" t="s">
        <v>131</v>
      </c>
      <c r="C185" s="146"/>
      <c r="D185" s="146"/>
      <c r="E185" s="147"/>
      <c r="F185" s="146" t="s">
        <v>131</v>
      </c>
      <c r="G185" s="146"/>
      <c r="H185" s="146"/>
      <c r="I185" s="146"/>
      <c r="J185" s="146"/>
      <c r="K185" s="146"/>
      <c r="L185" s="146"/>
      <c r="M185" s="146"/>
      <c r="N185" s="148"/>
    </row>
    <row r="186" spans="1:14">
      <c r="A186" s="122"/>
      <c r="B186" s="149" t="s">
        <v>132</v>
      </c>
      <c r="C186" s="141" t="s">
        <v>194</v>
      </c>
      <c r="D186" s="141"/>
      <c r="E186" s="142"/>
      <c r="F186" s="150" t="s">
        <v>132</v>
      </c>
      <c r="G186" s="141" t="s">
        <v>161</v>
      </c>
      <c r="H186" s="141"/>
      <c r="I186" s="141"/>
      <c r="J186" s="141"/>
      <c r="K186" s="141"/>
      <c r="L186" s="141"/>
      <c r="M186" s="141"/>
      <c r="N186" s="144"/>
    </row>
    <row r="187" spans="1:14" ht="15.75" thickBot="1">
      <c r="A187" s="122"/>
      <c r="B187" s="151" t="s">
        <v>132</v>
      </c>
      <c r="C187" s="141" t="s">
        <v>195</v>
      </c>
      <c r="D187" s="141"/>
      <c r="E187" s="153"/>
      <c r="F187" s="154" t="s">
        <v>132</v>
      </c>
      <c r="G187" s="141" t="s">
        <v>61</v>
      </c>
      <c r="H187" s="141"/>
      <c r="I187" s="141"/>
      <c r="J187" s="141"/>
      <c r="K187" s="141"/>
      <c r="L187" s="141"/>
      <c r="M187" s="141"/>
      <c r="N187" s="144"/>
    </row>
    <row r="188" spans="1:14">
      <c r="A188" s="122"/>
      <c r="B188" s="130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34"/>
    </row>
    <row r="189" spans="1:14" ht="15.75" thickBot="1">
      <c r="A189" s="122"/>
      <c r="B189" s="156" t="s">
        <v>115</v>
      </c>
      <c r="C189" s="122"/>
      <c r="D189" s="122"/>
      <c r="E189" s="122"/>
      <c r="F189" s="157">
        <v>1</v>
      </c>
      <c r="G189" s="157">
        <v>2</v>
      </c>
      <c r="H189" s="157">
        <v>3</v>
      </c>
      <c r="I189" s="157">
        <v>4</v>
      </c>
      <c r="J189" s="157">
        <v>5</v>
      </c>
      <c r="K189" s="158" t="s">
        <v>26</v>
      </c>
      <c r="L189" s="158"/>
      <c r="M189" s="157" t="s">
        <v>116</v>
      </c>
      <c r="N189" s="159" t="s">
        <v>117</v>
      </c>
    </row>
    <row r="190" spans="1:14">
      <c r="A190" s="122"/>
      <c r="B190" s="160" t="s">
        <v>118</v>
      </c>
      <c r="C190" s="161" t="str">
        <f>IF(C183&gt;"",C183&amp;" - "&amp;G183,"")</f>
        <v>Santeri Ilonen - Niko Aitto-Oja</v>
      </c>
      <c r="D190" s="161"/>
      <c r="E190" s="162"/>
      <c r="F190" s="163">
        <v>-9</v>
      </c>
      <c r="G190" s="163">
        <v>11</v>
      </c>
      <c r="H190" s="163">
        <v>6</v>
      </c>
      <c r="I190" s="163">
        <v>-14</v>
      </c>
      <c r="J190" s="164">
        <v>-9</v>
      </c>
      <c r="K190" s="165">
        <f>IF(ISBLANK(F190),"",COUNTIF(F190:J190,"&gt;=0"))</f>
        <v>2</v>
      </c>
      <c r="L190" s="166">
        <f>IF(ISBLANK(F190),"",IF(LEFT(F190)="-",1,0)+IF(LEFT(G190)="-",1,0)+IF(LEFT(H190)="-",1,0)+IF(LEFT(I190)="-",1,0)+IF(LEFT(J190)="-",1,0))</f>
        <v>3</v>
      </c>
      <c r="M190" s="167" t="str">
        <f t="shared" ref="M190:N194" si="7">IF(K190=3,1,"")</f>
        <v/>
      </c>
      <c r="N190" s="168">
        <f t="shared" si="7"/>
        <v>1</v>
      </c>
    </row>
    <row r="191" spans="1:14">
      <c r="A191" s="122"/>
      <c r="B191" s="160" t="s">
        <v>119</v>
      </c>
      <c r="C191" s="161" t="str">
        <f>IF(C184&gt;"",C184&amp;" - "&amp;G184,"")</f>
        <v>Vincent Joki - Julius Rantala</v>
      </c>
      <c r="D191" s="161"/>
      <c r="E191" s="162"/>
      <c r="F191" s="163">
        <v>11</v>
      </c>
      <c r="G191" s="163">
        <v>11</v>
      </c>
      <c r="H191" s="163">
        <v>-9</v>
      </c>
      <c r="I191" s="163">
        <v>5</v>
      </c>
      <c r="J191" s="169"/>
      <c r="K191" s="170">
        <f>IF(ISBLANK(F191),"",COUNTIF(F191:J191,"&gt;=0"))</f>
        <v>3</v>
      </c>
      <c r="L191" s="171">
        <f>IF(ISBLANK(F191),"",IF(LEFT(F191)="-",1,0)+IF(LEFT(G191)="-",1,0)+IF(LEFT(H191)="-",1,0)+IF(LEFT(I191)="-",1,0)+IF(LEFT(J191)="-",1,0))</f>
        <v>1</v>
      </c>
      <c r="M191" s="172">
        <f t="shared" si="7"/>
        <v>1</v>
      </c>
      <c r="N191" s="173" t="str">
        <f t="shared" si="7"/>
        <v/>
      </c>
    </row>
    <row r="192" spans="1:14">
      <c r="A192" s="122"/>
      <c r="B192" s="174" t="s">
        <v>133</v>
      </c>
      <c r="C192" s="175" t="str">
        <f>IF(C186&gt;"",C186&amp;" / "&amp;C187,"")</f>
        <v>Santeri Ilonen / Vincent Joki</v>
      </c>
      <c r="D192" s="175" t="str">
        <f>IF(G186&gt;"",G186&amp;" / "&amp;G187,"")</f>
        <v>Niko Aitto-Oja / Julius Rantala</v>
      </c>
      <c r="E192" s="176"/>
      <c r="F192" s="163">
        <v>11</v>
      </c>
      <c r="G192" s="163">
        <v>-5</v>
      </c>
      <c r="H192" s="163">
        <v>-9</v>
      </c>
      <c r="I192" s="163">
        <v>9</v>
      </c>
      <c r="J192" s="169">
        <v>-9</v>
      </c>
      <c r="K192" s="170">
        <f>IF(ISBLANK(F192),"",COUNTIF(F192:J192,"&gt;=0"))</f>
        <v>2</v>
      </c>
      <c r="L192" s="171">
        <f>IF(ISBLANK(F192),"",IF(LEFT(F192)="-",1,0)+IF(LEFT(G192)="-",1,0)+IF(LEFT(H192)="-",1,0)+IF(LEFT(I192)="-",1,0)+IF(LEFT(J192)="-",1,0))</f>
        <v>3</v>
      </c>
      <c r="M192" s="172" t="str">
        <f t="shared" si="7"/>
        <v/>
      </c>
      <c r="N192" s="173">
        <f t="shared" si="7"/>
        <v>1</v>
      </c>
    </row>
    <row r="193" spans="1:14">
      <c r="A193" s="122"/>
      <c r="B193" s="160" t="s">
        <v>121</v>
      </c>
      <c r="C193" s="161" t="str">
        <f>IF(C183&gt;"",C183&amp;" - "&amp;G184,"")</f>
        <v>Santeri Ilonen - Julius Rantala</v>
      </c>
      <c r="D193" s="161"/>
      <c r="E193" s="162"/>
      <c r="F193" s="163">
        <v>4</v>
      </c>
      <c r="G193" s="163">
        <v>-7</v>
      </c>
      <c r="H193" s="163">
        <v>-4</v>
      </c>
      <c r="I193" s="163">
        <v>-4</v>
      </c>
      <c r="J193" s="169"/>
      <c r="K193" s="170">
        <f>IF(ISBLANK(F193),"",COUNTIF(F193:J193,"&gt;=0"))</f>
        <v>1</v>
      </c>
      <c r="L193" s="171">
        <f>IF(ISBLANK(F193),"",IF(LEFT(F193)="-",1,0)+IF(LEFT(G193)="-",1,0)+IF(LEFT(H193)="-",1,0)+IF(LEFT(I193)="-",1,0)+IF(LEFT(J193)="-",1,0))</f>
        <v>3</v>
      </c>
      <c r="M193" s="172" t="str">
        <f t="shared" si="7"/>
        <v/>
      </c>
      <c r="N193" s="173">
        <f t="shared" si="7"/>
        <v>1</v>
      </c>
    </row>
    <row r="194" spans="1:14" ht="15.75" thickBot="1">
      <c r="A194" s="122"/>
      <c r="B194" s="160" t="s">
        <v>122</v>
      </c>
      <c r="C194" s="161" t="str">
        <f>IF(C184&gt;"",C184&amp;" - "&amp;G183,"")</f>
        <v>Vincent Joki - Niko Aitto-Oja</v>
      </c>
      <c r="D194" s="161"/>
      <c r="E194" s="162"/>
      <c r="F194" s="163"/>
      <c r="G194" s="163"/>
      <c r="H194" s="163"/>
      <c r="I194" s="163"/>
      <c r="J194" s="169"/>
      <c r="K194" s="177" t="str">
        <f>IF(ISBLANK(F194),"",COUNTIF(F194:J194,"&gt;=0"))</f>
        <v/>
      </c>
      <c r="L194" s="178" t="str">
        <f>IF(ISBLANK(F194),"",IF(LEFT(F194)="-",1,0)+IF(LEFT(G194)="-",1,0)+IF(LEFT(H194)="-",1,0)+IF(LEFT(I194)="-",1,0)+IF(LEFT(J194)="-",1,0))</f>
        <v/>
      </c>
      <c r="M194" s="179" t="str">
        <f t="shared" si="7"/>
        <v/>
      </c>
      <c r="N194" s="180" t="str">
        <f t="shared" si="7"/>
        <v/>
      </c>
    </row>
    <row r="195" spans="1:14" ht="19.5" thickBot="1">
      <c r="A195" s="122"/>
      <c r="B195" s="181"/>
      <c r="C195" s="182"/>
      <c r="D195" s="182"/>
      <c r="E195" s="182"/>
      <c r="F195" s="183"/>
      <c r="G195" s="183"/>
      <c r="H195" s="184"/>
      <c r="I195" s="185" t="s">
        <v>123</v>
      </c>
      <c r="J195" s="185"/>
      <c r="K195" s="186">
        <f>COUNTIF(K190:K194,"=3")</f>
        <v>1</v>
      </c>
      <c r="L195" s="187">
        <f>COUNTIF(L190:L194,"=3")</f>
        <v>3</v>
      </c>
      <c r="M195" s="188">
        <f>SUM(M190:M194)</f>
        <v>1</v>
      </c>
      <c r="N195" s="189">
        <f>SUM(N190:N194)</f>
        <v>3</v>
      </c>
    </row>
    <row r="196" spans="1:14">
      <c r="A196" s="122"/>
      <c r="B196" s="190" t="s">
        <v>124</v>
      </c>
      <c r="C196" s="182"/>
      <c r="D196" s="182"/>
      <c r="E196" s="182"/>
      <c r="F196" s="182"/>
      <c r="G196" s="182"/>
      <c r="H196" s="182"/>
      <c r="I196" s="182"/>
      <c r="J196" s="182"/>
      <c r="K196" s="122"/>
      <c r="L196" s="122"/>
      <c r="M196" s="122"/>
      <c r="N196" s="134"/>
    </row>
    <row r="197" spans="1:14">
      <c r="A197" s="122"/>
      <c r="B197" s="191" t="s">
        <v>125</v>
      </c>
      <c r="C197" s="192"/>
      <c r="D197" s="193" t="s">
        <v>126</v>
      </c>
      <c r="E197" s="192"/>
      <c r="F197" s="193" t="s">
        <v>35</v>
      </c>
      <c r="G197" s="193"/>
      <c r="H197" s="194"/>
      <c r="I197" s="122"/>
      <c r="J197" s="195" t="s">
        <v>127</v>
      </c>
      <c r="K197" s="195"/>
      <c r="L197" s="195"/>
      <c r="M197" s="195"/>
      <c r="N197" s="196"/>
    </row>
    <row r="198" spans="1:14" ht="21.75" thickBot="1">
      <c r="A198" s="122"/>
      <c r="B198" s="197"/>
      <c r="C198" s="198"/>
      <c r="D198" s="198"/>
      <c r="E198" s="199"/>
      <c r="F198" s="198"/>
      <c r="G198" s="198"/>
      <c r="H198" s="198"/>
      <c r="I198" s="198"/>
      <c r="J198" s="200" t="str">
        <f>IF(M195=3,C182,IF(N195=3,G182,""))</f>
        <v>Por-83</v>
      </c>
      <c r="K198" s="200"/>
      <c r="L198" s="200"/>
      <c r="M198" s="200"/>
      <c r="N198" s="201"/>
    </row>
    <row r="199" spans="1:14">
      <c r="A199" s="122"/>
      <c r="B199" s="202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4"/>
    </row>
    <row r="202" spans="1:14">
      <c r="A202" s="122"/>
      <c r="B202" s="123"/>
      <c r="C202" s="124"/>
      <c r="D202" s="124"/>
      <c r="E202" s="124"/>
      <c r="F202" s="125"/>
      <c r="G202" s="126" t="s">
        <v>100</v>
      </c>
      <c r="H202" s="127"/>
      <c r="I202" s="128" t="s">
        <v>134</v>
      </c>
      <c r="J202" s="128"/>
      <c r="K202" s="128"/>
      <c r="L202" s="128"/>
      <c r="M202" s="128"/>
      <c r="N202" s="129"/>
    </row>
    <row r="203" spans="1:14">
      <c r="A203" s="122"/>
      <c r="B203" s="130"/>
      <c r="C203" s="66" t="s">
        <v>101</v>
      </c>
      <c r="D203" s="66"/>
      <c r="E203" s="122"/>
      <c r="F203" s="131"/>
      <c r="G203" s="126" t="s">
        <v>102</v>
      </c>
      <c r="H203" s="132"/>
      <c r="I203" s="128" t="s">
        <v>135</v>
      </c>
      <c r="J203" s="128"/>
      <c r="K203" s="128"/>
      <c r="L203" s="128"/>
      <c r="M203" s="128"/>
      <c r="N203" s="129"/>
    </row>
    <row r="204" spans="1:14" ht="15.75">
      <c r="A204" s="122"/>
      <c r="B204" s="130"/>
      <c r="C204" s="133" t="s">
        <v>128</v>
      </c>
      <c r="D204" s="133"/>
      <c r="E204" s="122"/>
      <c r="F204" s="131"/>
      <c r="G204" s="126" t="s">
        <v>103</v>
      </c>
      <c r="H204" s="132"/>
      <c r="I204" s="128" t="s">
        <v>157</v>
      </c>
      <c r="J204" s="128"/>
      <c r="K204" s="128"/>
      <c r="L204" s="128"/>
      <c r="M204" s="128"/>
      <c r="N204" s="129"/>
    </row>
    <row r="205" spans="1:14" ht="15.75">
      <c r="A205" s="122"/>
      <c r="B205" s="130"/>
      <c r="C205" s="122" t="s">
        <v>129</v>
      </c>
      <c r="D205" s="133"/>
      <c r="E205" s="122"/>
      <c r="F205" s="131"/>
      <c r="G205" s="126" t="s">
        <v>130</v>
      </c>
      <c r="H205" s="132"/>
      <c r="I205" s="128">
        <v>43582</v>
      </c>
      <c r="J205" s="128"/>
      <c r="K205" s="128"/>
      <c r="L205" s="128"/>
      <c r="M205" s="128"/>
      <c r="N205" s="129"/>
    </row>
    <row r="206" spans="1:14" ht="15.75" thickBot="1">
      <c r="A206" s="122"/>
      <c r="B206" s="130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34"/>
    </row>
    <row r="207" spans="1:14">
      <c r="A207" s="122"/>
      <c r="B207" s="135" t="s">
        <v>107</v>
      </c>
      <c r="C207" s="136" t="s">
        <v>10</v>
      </c>
      <c r="D207" s="136"/>
      <c r="E207" s="137"/>
      <c r="F207" s="138" t="s">
        <v>108</v>
      </c>
      <c r="G207" s="136" t="s">
        <v>12</v>
      </c>
      <c r="H207" s="136"/>
      <c r="I207" s="136"/>
      <c r="J207" s="136"/>
      <c r="K207" s="136"/>
      <c r="L207" s="136"/>
      <c r="M207" s="136"/>
      <c r="N207" s="139"/>
    </row>
    <row r="208" spans="1:14">
      <c r="A208" s="122"/>
      <c r="B208" s="140" t="s">
        <v>109</v>
      </c>
      <c r="C208" s="141" t="s">
        <v>159</v>
      </c>
      <c r="D208" s="141"/>
      <c r="E208" s="142"/>
      <c r="F208" s="143" t="s">
        <v>110</v>
      </c>
      <c r="G208" s="141" t="s">
        <v>194</v>
      </c>
      <c r="H208" s="141"/>
      <c r="I208" s="141"/>
      <c r="J208" s="141"/>
      <c r="K208" s="141"/>
      <c r="L208" s="141"/>
      <c r="M208" s="141"/>
      <c r="N208" s="144"/>
    </row>
    <row r="209" spans="1:14">
      <c r="A209" s="122"/>
      <c r="B209" s="140" t="s">
        <v>111</v>
      </c>
      <c r="C209" s="141" t="s">
        <v>160</v>
      </c>
      <c r="D209" s="141"/>
      <c r="E209" s="142"/>
      <c r="F209" s="143" t="s">
        <v>112</v>
      </c>
      <c r="G209" s="141" t="s">
        <v>195</v>
      </c>
      <c r="H209" s="141"/>
      <c r="I209" s="141"/>
      <c r="J209" s="141"/>
      <c r="K209" s="141"/>
      <c r="L209" s="141"/>
      <c r="M209" s="141"/>
      <c r="N209" s="144"/>
    </row>
    <row r="210" spans="1:14">
      <c r="A210" s="122"/>
      <c r="B210" s="145" t="s">
        <v>131</v>
      </c>
      <c r="C210" s="146"/>
      <c r="D210" s="146"/>
      <c r="E210" s="147"/>
      <c r="F210" s="146" t="s">
        <v>131</v>
      </c>
      <c r="G210" s="146"/>
      <c r="H210" s="146"/>
      <c r="I210" s="146"/>
      <c r="J210" s="146"/>
      <c r="K210" s="146"/>
      <c r="L210" s="146"/>
      <c r="M210" s="146"/>
      <c r="N210" s="148"/>
    </row>
    <row r="211" spans="1:14">
      <c r="A211" s="122"/>
      <c r="B211" s="149" t="s">
        <v>132</v>
      </c>
      <c r="C211" s="141" t="s">
        <v>159</v>
      </c>
      <c r="D211" s="141"/>
      <c r="E211" s="142"/>
      <c r="F211" s="150" t="s">
        <v>132</v>
      </c>
      <c r="G211" s="141" t="s">
        <v>194</v>
      </c>
      <c r="H211" s="141"/>
      <c r="I211" s="141"/>
      <c r="J211" s="141"/>
      <c r="K211" s="141"/>
      <c r="L211" s="141"/>
      <c r="M211" s="141"/>
      <c r="N211" s="144"/>
    </row>
    <row r="212" spans="1:14" ht="15.75" thickBot="1">
      <c r="A212" s="122"/>
      <c r="B212" s="151" t="s">
        <v>132</v>
      </c>
      <c r="C212" s="141" t="s">
        <v>160</v>
      </c>
      <c r="D212" s="141"/>
      <c r="E212" s="153"/>
      <c r="F212" s="154" t="s">
        <v>132</v>
      </c>
      <c r="G212" s="141" t="s">
        <v>195</v>
      </c>
      <c r="H212" s="141"/>
      <c r="I212" s="141"/>
      <c r="J212" s="141"/>
      <c r="K212" s="141"/>
      <c r="L212" s="141"/>
      <c r="M212" s="141"/>
      <c r="N212" s="144"/>
    </row>
    <row r="213" spans="1:14">
      <c r="A213" s="122"/>
      <c r="B213" s="130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34"/>
    </row>
    <row r="214" spans="1:14" ht="15.75" thickBot="1">
      <c r="A214" s="122"/>
      <c r="B214" s="156" t="s">
        <v>115</v>
      </c>
      <c r="C214" s="122"/>
      <c r="D214" s="122"/>
      <c r="E214" s="122"/>
      <c r="F214" s="157">
        <v>1</v>
      </c>
      <c r="G214" s="157">
        <v>2</v>
      </c>
      <c r="H214" s="157">
        <v>3</v>
      </c>
      <c r="I214" s="157">
        <v>4</v>
      </c>
      <c r="J214" s="157">
        <v>5</v>
      </c>
      <c r="K214" s="158" t="s">
        <v>26</v>
      </c>
      <c r="L214" s="158"/>
      <c r="M214" s="157" t="s">
        <v>116</v>
      </c>
      <c r="N214" s="159" t="s">
        <v>117</v>
      </c>
    </row>
    <row r="215" spans="1:14">
      <c r="A215" s="122"/>
      <c r="B215" s="160" t="s">
        <v>118</v>
      </c>
      <c r="C215" s="161" t="str">
        <f>IF(C208&gt;"",C208&amp;" - "&amp;G208,"")</f>
        <v>Henrik Vuoti - Santeri Ilonen</v>
      </c>
      <c r="D215" s="161"/>
      <c r="E215" s="162"/>
      <c r="F215" s="163">
        <v>4</v>
      </c>
      <c r="G215" s="163">
        <v>3</v>
      </c>
      <c r="H215" s="163">
        <v>6</v>
      </c>
      <c r="I215" s="163"/>
      <c r="J215" s="164"/>
      <c r="K215" s="165">
        <f>IF(ISBLANK(F215),"",COUNTIF(F215:J215,"&gt;=0"))</f>
        <v>3</v>
      </c>
      <c r="L215" s="166">
        <f>IF(ISBLANK(F215),"",IF(LEFT(F215)="-",1,0)+IF(LEFT(G215)="-",1,0)+IF(LEFT(H215)="-",1,0)+IF(LEFT(I215)="-",1,0)+IF(LEFT(J215)="-",1,0))</f>
        <v>0</v>
      </c>
      <c r="M215" s="167">
        <f t="shared" ref="M215:N219" si="8">IF(K215=3,1,"")</f>
        <v>1</v>
      </c>
      <c r="N215" s="168" t="str">
        <f t="shared" si="8"/>
        <v/>
      </c>
    </row>
    <row r="216" spans="1:14">
      <c r="A216" s="122"/>
      <c r="B216" s="160" t="s">
        <v>119</v>
      </c>
      <c r="C216" s="161" t="str">
        <f>IF(C209&gt;"",C209&amp;" - "&amp;G209,"")</f>
        <v>Veeti Vaihoja - Vincent Joki</v>
      </c>
      <c r="D216" s="161"/>
      <c r="E216" s="162"/>
      <c r="F216" s="163">
        <v>-5</v>
      </c>
      <c r="G216" s="163">
        <v>-9</v>
      </c>
      <c r="H216" s="163">
        <v>10</v>
      </c>
      <c r="I216" s="163">
        <v>3</v>
      </c>
      <c r="J216" s="169">
        <v>4</v>
      </c>
      <c r="K216" s="170">
        <f>IF(ISBLANK(F216),"",COUNTIF(F216:J216,"&gt;=0"))</f>
        <v>3</v>
      </c>
      <c r="L216" s="171">
        <f>IF(ISBLANK(F216),"",IF(LEFT(F216)="-",1,0)+IF(LEFT(G216)="-",1,0)+IF(LEFT(H216)="-",1,0)+IF(LEFT(I216)="-",1,0)+IF(LEFT(J216)="-",1,0))</f>
        <v>2</v>
      </c>
      <c r="M216" s="172">
        <f t="shared" si="8"/>
        <v>1</v>
      </c>
      <c r="N216" s="173" t="str">
        <f t="shared" si="8"/>
        <v/>
      </c>
    </row>
    <row r="217" spans="1:14">
      <c r="A217" s="122"/>
      <c r="B217" s="174" t="s">
        <v>133</v>
      </c>
      <c r="C217" s="175" t="str">
        <f>IF(C211&gt;"",C211&amp;" / "&amp;C212,"")</f>
        <v>Henrik Vuoti / Veeti Vaihoja</v>
      </c>
      <c r="D217" s="175" t="str">
        <f>IF(G211&gt;"",G211&amp;" / "&amp;G212,"")</f>
        <v>Santeri Ilonen / Vincent Joki</v>
      </c>
      <c r="E217" s="176"/>
      <c r="F217" s="163">
        <v>-6</v>
      </c>
      <c r="G217" s="163">
        <v>-7</v>
      </c>
      <c r="H217" s="163">
        <v>5</v>
      </c>
      <c r="I217" s="163">
        <v>-8</v>
      </c>
      <c r="J217" s="169"/>
      <c r="K217" s="170">
        <f>IF(ISBLANK(F217),"",COUNTIF(F217:J217,"&gt;=0"))</f>
        <v>1</v>
      </c>
      <c r="L217" s="171">
        <f>IF(ISBLANK(F217),"",IF(LEFT(F217)="-",1,0)+IF(LEFT(G217)="-",1,0)+IF(LEFT(H217)="-",1,0)+IF(LEFT(I217)="-",1,0)+IF(LEFT(J217)="-",1,0))</f>
        <v>3</v>
      </c>
      <c r="M217" s="172" t="str">
        <f t="shared" si="8"/>
        <v/>
      </c>
      <c r="N217" s="173">
        <f t="shared" si="8"/>
        <v>1</v>
      </c>
    </row>
    <row r="218" spans="1:14">
      <c r="A218" s="122"/>
      <c r="B218" s="160" t="s">
        <v>121</v>
      </c>
      <c r="C218" s="161" t="str">
        <f>IF(C208&gt;"",C208&amp;" - "&amp;G209,"")</f>
        <v>Henrik Vuoti - Vincent Joki</v>
      </c>
      <c r="D218" s="161"/>
      <c r="E218" s="162"/>
      <c r="F218" s="163">
        <v>-7</v>
      </c>
      <c r="G218" s="163">
        <v>7</v>
      </c>
      <c r="H218" s="163">
        <v>-7</v>
      </c>
      <c r="I218" s="163">
        <v>5</v>
      </c>
      <c r="J218" s="169">
        <v>4</v>
      </c>
      <c r="K218" s="170">
        <f>IF(ISBLANK(F218),"",COUNTIF(F218:J218,"&gt;=0"))</f>
        <v>3</v>
      </c>
      <c r="L218" s="171">
        <f>IF(ISBLANK(F218),"",IF(LEFT(F218)="-",1,0)+IF(LEFT(G218)="-",1,0)+IF(LEFT(H218)="-",1,0)+IF(LEFT(I218)="-",1,0)+IF(LEFT(J218)="-",1,0))</f>
        <v>2</v>
      </c>
      <c r="M218" s="172">
        <f t="shared" si="8"/>
        <v>1</v>
      </c>
      <c r="N218" s="173" t="str">
        <f t="shared" si="8"/>
        <v/>
      </c>
    </row>
    <row r="219" spans="1:14" ht="15.75" thickBot="1">
      <c r="A219" s="122"/>
      <c r="B219" s="160" t="s">
        <v>122</v>
      </c>
      <c r="C219" s="161" t="str">
        <f>IF(C209&gt;"",C209&amp;" - "&amp;G208,"")</f>
        <v>Veeti Vaihoja - Santeri Ilonen</v>
      </c>
      <c r="D219" s="161"/>
      <c r="E219" s="162"/>
      <c r="F219" s="163"/>
      <c r="G219" s="163"/>
      <c r="H219" s="163"/>
      <c r="I219" s="163"/>
      <c r="J219" s="169"/>
      <c r="K219" s="177" t="str">
        <f>IF(ISBLANK(F219),"",COUNTIF(F219:J219,"&gt;=0"))</f>
        <v/>
      </c>
      <c r="L219" s="178" t="str">
        <f>IF(ISBLANK(F219),"",IF(LEFT(F219)="-",1,0)+IF(LEFT(G219)="-",1,0)+IF(LEFT(H219)="-",1,0)+IF(LEFT(I219)="-",1,0)+IF(LEFT(J219)="-",1,0))</f>
        <v/>
      </c>
      <c r="M219" s="179" t="str">
        <f t="shared" si="8"/>
        <v/>
      </c>
      <c r="N219" s="180" t="str">
        <f t="shared" si="8"/>
        <v/>
      </c>
    </row>
    <row r="220" spans="1:14" ht="19.5" thickBot="1">
      <c r="A220" s="122"/>
      <c r="B220" s="181"/>
      <c r="C220" s="182"/>
      <c r="D220" s="182"/>
      <c r="E220" s="182"/>
      <c r="F220" s="183"/>
      <c r="G220" s="183"/>
      <c r="H220" s="184"/>
      <c r="I220" s="185" t="s">
        <v>123</v>
      </c>
      <c r="J220" s="185"/>
      <c r="K220" s="186">
        <f>COUNTIF(K215:K219,"=3")</f>
        <v>3</v>
      </c>
      <c r="L220" s="187">
        <f>COUNTIF(L215:L219,"=3")</f>
        <v>1</v>
      </c>
      <c r="M220" s="188">
        <f>SUM(M215:M219)</f>
        <v>3</v>
      </c>
      <c r="N220" s="189">
        <f>SUM(N215:N219)</f>
        <v>1</v>
      </c>
    </row>
    <row r="221" spans="1:14">
      <c r="A221" s="122"/>
      <c r="B221" s="190" t="s">
        <v>124</v>
      </c>
      <c r="C221" s="182"/>
      <c r="D221" s="182"/>
      <c r="E221" s="182"/>
      <c r="F221" s="182"/>
      <c r="G221" s="182"/>
      <c r="H221" s="182"/>
      <c r="I221" s="182"/>
      <c r="J221" s="182"/>
      <c r="K221" s="122"/>
      <c r="L221" s="122"/>
      <c r="M221" s="122"/>
      <c r="N221" s="134"/>
    </row>
    <row r="222" spans="1:14">
      <c r="A222" s="122"/>
      <c r="B222" s="191" t="s">
        <v>125</v>
      </c>
      <c r="C222" s="192"/>
      <c r="D222" s="193" t="s">
        <v>126</v>
      </c>
      <c r="E222" s="192"/>
      <c r="F222" s="193" t="s">
        <v>35</v>
      </c>
      <c r="G222" s="193"/>
      <c r="H222" s="194"/>
      <c r="I222" s="122"/>
      <c r="J222" s="195" t="s">
        <v>127</v>
      </c>
      <c r="K222" s="195"/>
      <c r="L222" s="195"/>
      <c r="M222" s="195"/>
      <c r="N222" s="196"/>
    </row>
    <row r="223" spans="1:14" ht="21.75" thickBot="1">
      <c r="A223" s="122"/>
      <c r="B223" s="197"/>
      <c r="C223" s="198"/>
      <c r="D223" s="198"/>
      <c r="E223" s="199"/>
      <c r="F223" s="198"/>
      <c r="G223" s="198"/>
      <c r="H223" s="198"/>
      <c r="I223" s="198"/>
      <c r="J223" s="200" t="str">
        <f>IF(M220=3,C207,IF(N220=3,G207,""))</f>
        <v>OPT-86</v>
      </c>
      <c r="K223" s="200"/>
      <c r="L223" s="200"/>
      <c r="M223" s="200"/>
      <c r="N223" s="201"/>
    </row>
    <row r="224" spans="1:14">
      <c r="A224" s="122"/>
      <c r="B224" s="202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4"/>
    </row>
    <row r="227" spans="1:14">
      <c r="A227" s="122"/>
      <c r="B227" s="123"/>
      <c r="C227" s="124"/>
      <c r="D227" s="124"/>
      <c r="E227" s="124"/>
      <c r="F227" s="125"/>
      <c r="G227" s="126" t="s">
        <v>100</v>
      </c>
      <c r="H227" s="127"/>
      <c r="I227" s="128" t="s">
        <v>134</v>
      </c>
      <c r="J227" s="128"/>
      <c r="K227" s="128"/>
      <c r="L227" s="128"/>
      <c r="M227" s="128"/>
      <c r="N227" s="129"/>
    </row>
    <row r="228" spans="1:14">
      <c r="A228" s="122"/>
      <c r="B228" s="130"/>
      <c r="C228" s="66" t="s">
        <v>101</v>
      </c>
      <c r="D228" s="66"/>
      <c r="E228" s="122"/>
      <c r="F228" s="131"/>
      <c r="G228" s="126" t="s">
        <v>102</v>
      </c>
      <c r="H228" s="132"/>
      <c r="I228" s="128" t="s">
        <v>135</v>
      </c>
      <c r="J228" s="128"/>
      <c r="K228" s="128"/>
      <c r="L228" s="128"/>
      <c r="M228" s="128"/>
      <c r="N228" s="129"/>
    </row>
    <row r="229" spans="1:14" ht="15.75">
      <c r="A229" s="122"/>
      <c r="B229" s="130"/>
      <c r="C229" s="133" t="s">
        <v>128</v>
      </c>
      <c r="D229" s="133"/>
      <c r="E229" s="122"/>
      <c r="F229" s="131"/>
      <c r="G229" s="126" t="s">
        <v>103</v>
      </c>
      <c r="H229" s="132"/>
      <c r="I229" s="128" t="s">
        <v>202</v>
      </c>
      <c r="J229" s="128"/>
      <c r="K229" s="128"/>
      <c r="L229" s="128"/>
      <c r="M229" s="128"/>
      <c r="N229" s="129"/>
    </row>
    <row r="230" spans="1:14" ht="15.75">
      <c r="A230" s="122"/>
      <c r="B230" s="130"/>
      <c r="C230" s="122" t="s">
        <v>129</v>
      </c>
      <c r="D230" s="133"/>
      <c r="E230" s="122"/>
      <c r="F230" s="131"/>
      <c r="G230" s="126" t="s">
        <v>130</v>
      </c>
      <c r="H230" s="132"/>
      <c r="I230" s="128">
        <v>43582</v>
      </c>
      <c r="J230" s="128"/>
      <c r="K230" s="128"/>
      <c r="L230" s="128"/>
      <c r="M230" s="128"/>
      <c r="N230" s="129"/>
    </row>
    <row r="231" spans="1:14" ht="15.75" thickBot="1">
      <c r="A231" s="122"/>
      <c r="B231" s="130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34"/>
    </row>
    <row r="232" spans="1:14">
      <c r="A232" s="122"/>
      <c r="B232" s="135" t="s">
        <v>107</v>
      </c>
      <c r="C232" s="136" t="s">
        <v>59</v>
      </c>
      <c r="D232" s="136"/>
      <c r="E232" s="137"/>
      <c r="F232" s="138" t="s">
        <v>108</v>
      </c>
      <c r="G232" s="136" t="s">
        <v>58</v>
      </c>
      <c r="H232" s="136"/>
      <c r="I232" s="136"/>
      <c r="J232" s="136"/>
      <c r="K232" s="136"/>
      <c r="L232" s="136"/>
      <c r="M232" s="136"/>
      <c r="N232" s="139"/>
    </row>
    <row r="233" spans="1:14">
      <c r="A233" s="122"/>
      <c r="B233" s="140" t="s">
        <v>109</v>
      </c>
      <c r="C233" s="141" t="s">
        <v>169</v>
      </c>
      <c r="D233" s="141"/>
      <c r="E233" s="142"/>
      <c r="F233" s="143" t="s">
        <v>110</v>
      </c>
      <c r="G233" s="219" t="s">
        <v>165</v>
      </c>
      <c r="H233" s="220"/>
      <c r="I233" s="220"/>
      <c r="J233" s="220"/>
      <c r="K233" s="220"/>
      <c r="L233" s="220"/>
      <c r="M233" s="220"/>
      <c r="N233" s="221"/>
    </row>
    <row r="234" spans="1:14">
      <c r="A234" s="122"/>
      <c r="B234" s="140" t="s">
        <v>111</v>
      </c>
      <c r="C234" s="141" t="s">
        <v>196</v>
      </c>
      <c r="D234" s="141"/>
      <c r="E234" s="142"/>
      <c r="F234" s="143" t="s">
        <v>112</v>
      </c>
      <c r="G234" s="219" t="s">
        <v>164</v>
      </c>
      <c r="H234" s="220"/>
      <c r="I234" s="220"/>
      <c r="J234" s="220"/>
      <c r="K234" s="220"/>
      <c r="L234" s="220"/>
      <c r="M234" s="220"/>
      <c r="N234" s="221"/>
    </row>
    <row r="235" spans="1:14">
      <c r="A235" s="122"/>
      <c r="B235" s="145" t="s">
        <v>131</v>
      </c>
      <c r="C235" s="146"/>
      <c r="D235" s="146"/>
      <c r="E235" s="147"/>
      <c r="F235" s="146" t="s">
        <v>131</v>
      </c>
      <c r="G235" s="146"/>
      <c r="H235" s="146"/>
      <c r="I235" s="146"/>
      <c r="J235" s="146"/>
      <c r="K235" s="146"/>
      <c r="L235" s="146"/>
      <c r="M235" s="146"/>
      <c r="N235" s="148"/>
    </row>
    <row r="236" spans="1:14">
      <c r="A236" s="122"/>
      <c r="B236" s="149" t="s">
        <v>132</v>
      </c>
      <c r="C236" s="141" t="s">
        <v>169</v>
      </c>
      <c r="D236" s="141"/>
      <c r="E236" s="142"/>
      <c r="F236" s="150" t="s">
        <v>132</v>
      </c>
      <c r="G236" s="219" t="s">
        <v>165</v>
      </c>
      <c r="H236" s="220"/>
      <c r="I236" s="220"/>
      <c r="J236" s="220"/>
      <c r="K236" s="220"/>
      <c r="L236" s="220"/>
      <c r="M236" s="220"/>
      <c r="N236" s="221"/>
    </row>
    <row r="237" spans="1:14" ht="15.75" thickBot="1">
      <c r="A237" s="122"/>
      <c r="B237" s="151" t="s">
        <v>132</v>
      </c>
      <c r="C237" s="141" t="s">
        <v>196</v>
      </c>
      <c r="D237" s="141"/>
      <c r="E237" s="153"/>
      <c r="F237" s="154" t="s">
        <v>132</v>
      </c>
      <c r="G237" s="219" t="s">
        <v>164</v>
      </c>
      <c r="H237" s="220"/>
      <c r="I237" s="220"/>
      <c r="J237" s="220"/>
      <c r="K237" s="220"/>
      <c r="L237" s="220"/>
      <c r="M237" s="220"/>
      <c r="N237" s="221"/>
    </row>
    <row r="238" spans="1:14">
      <c r="A238" s="122"/>
      <c r="B238" s="130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34"/>
    </row>
    <row r="239" spans="1:14" ht="15.75" thickBot="1">
      <c r="A239" s="122"/>
      <c r="B239" s="156" t="s">
        <v>115</v>
      </c>
      <c r="C239" s="122"/>
      <c r="D239" s="122"/>
      <c r="E239" s="122"/>
      <c r="F239" s="157">
        <v>1</v>
      </c>
      <c r="G239" s="157">
        <v>2</v>
      </c>
      <c r="H239" s="157">
        <v>3</v>
      </c>
      <c r="I239" s="157">
        <v>4</v>
      </c>
      <c r="J239" s="157">
        <v>5</v>
      </c>
      <c r="K239" s="158" t="s">
        <v>26</v>
      </c>
      <c r="L239" s="158"/>
      <c r="M239" s="157" t="s">
        <v>116</v>
      </c>
      <c r="N239" s="159" t="s">
        <v>117</v>
      </c>
    </row>
    <row r="240" spans="1:14">
      <c r="A240" s="122"/>
      <c r="B240" s="160" t="s">
        <v>118</v>
      </c>
      <c r="C240" s="161" t="str">
        <f>IF(C233&gt;"",C233&amp;" - "&amp;G233,"")</f>
        <v>Jesse Ikola - Nuno Marttinen</v>
      </c>
      <c r="D240" s="161"/>
      <c r="E240" s="162"/>
      <c r="F240" s="163">
        <v>4</v>
      </c>
      <c r="G240" s="163">
        <v>-8</v>
      </c>
      <c r="H240" s="163">
        <v>-11</v>
      </c>
      <c r="I240" s="163">
        <v>12</v>
      </c>
      <c r="J240" s="164">
        <v>3</v>
      </c>
      <c r="K240" s="165">
        <f>IF(ISBLANK(F240),"",COUNTIF(F240:J240,"&gt;=0"))</f>
        <v>3</v>
      </c>
      <c r="L240" s="166">
        <f>IF(ISBLANK(F240),"",IF(LEFT(F240)="-",1,0)+IF(LEFT(G240)="-",1,0)+IF(LEFT(H240)="-",1,0)+IF(LEFT(I240)="-",1,0)+IF(LEFT(J240)="-",1,0))</f>
        <v>2</v>
      </c>
      <c r="M240" s="167">
        <f t="shared" ref="M240:N244" si="9">IF(K240=3,1,"")</f>
        <v>1</v>
      </c>
      <c r="N240" s="168" t="str">
        <f t="shared" si="9"/>
        <v/>
      </c>
    </row>
    <row r="241" spans="1:14">
      <c r="A241" s="122"/>
      <c r="B241" s="160" t="s">
        <v>119</v>
      </c>
      <c r="C241" s="161" t="str">
        <f>IF(C234&gt;"",C234&amp;" - "&amp;G234,"")</f>
        <v>Aleksi Ikola - Eeli Lauritsalo</v>
      </c>
      <c r="D241" s="161"/>
      <c r="E241" s="162"/>
      <c r="F241" s="163">
        <v>9</v>
      </c>
      <c r="G241" s="163">
        <v>5</v>
      </c>
      <c r="H241" s="163">
        <v>7</v>
      </c>
      <c r="I241" s="163"/>
      <c r="J241" s="169"/>
      <c r="K241" s="170">
        <f>IF(ISBLANK(F241),"",COUNTIF(F241:J241,"&gt;=0"))</f>
        <v>3</v>
      </c>
      <c r="L241" s="171">
        <f>IF(ISBLANK(F241),"",IF(LEFT(F241)="-",1,0)+IF(LEFT(G241)="-",1,0)+IF(LEFT(H241)="-",1,0)+IF(LEFT(I241)="-",1,0)+IF(LEFT(J241)="-",1,0))</f>
        <v>0</v>
      </c>
      <c r="M241" s="172">
        <f t="shared" si="9"/>
        <v>1</v>
      </c>
      <c r="N241" s="173" t="str">
        <f t="shared" si="9"/>
        <v/>
      </c>
    </row>
    <row r="242" spans="1:14">
      <c r="A242" s="122"/>
      <c r="B242" s="174" t="s">
        <v>133</v>
      </c>
      <c r="C242" s="175" t="str">
        <f>IF(C236&gt;"",C236&amp;" / "&amp;C237,"")</f>
        <v>Jesse Ikola / Aleksi Ikola</v>
      </c>
      <c r="D242" s="175" t="str">
        <f>IF(G236&gt;"",G236&amp;" / "&amp;G237,"")</f>
        <v>Nuno Marttinen / Eeli Lauritsalo</v>
      </c>
      <c r="E242" s="176"/>
      <c r="F242" s="163">
        <v>8</v>
      </c>
      <c r="G242" s="163">
        <v>10</v>
      </c>
      <c r="H242" s="163">
        <v>8</v>
      </c>
      <c r="I242" s="163"/>
      <c r="J242" s="169"/>
      <c r="K242" s="170">
        <f>IF(ISBLANK(F242),"",COUNTIF(F242:J242,"&gt;=0"))</f>
        <v>3</v>
      </c>
      <c r="L242" s="171">
        <f>IF(ISBLANK(F242),"",IF(LEFT(F242)="-",1,0)+IF(LEFT(G242)="-",1,0)+IF(LEFT(H242)="-",1,0)+IF(LEFT(I242)="-",1,0)+IF(LEFT(J242)="-",1,0))</f>
        <v>0</v>
      </c>
      <c r="M242" s="172">
        <f t="shared" si="9"/>
        <v>1</v>
      </c>
      <c r="N242" s="173" t="str">
        <f t="shared" si="9"/>
        <v/>
      </c>
    </row>
    <row r="243" spans="1:14">
      <c r="A243" s="122"/>
      <c r="B243" s="160" t="s">
        <v>121</v>
      </c>
      <c r="C243" s="161" t="str">
        <f>IF(C233&gt;"",C233&amp;" - "&amp;G234,"")</f>
        <v>Jesse Ikola - Eeli Lauritsalo</v>
      </c>
      <c r="D243" s="161"/>
      <c r="E243" s="162"/>
      <c r="F243" s="163"/>
      <c r="G243" s="163"/>
      <c r="H243" s="163"/>
      <c r="I243" s="163"/>
      <c r="J243" s="169"/>
      <c r="K243" s="170" t="str">
        <f>IF(ISBLANK(F243),"",COUNTIF(F243:J243,"&gt;=0"))</f>
        <v/>
      </c>
      <c r="L243" s="171" t="str">
        <f>IF(ISBLANK(F243),"",IF(LEFT(F243)="-",1,0)+IF(LEFT(G243)="-",1,0)+IF(LEFT(H243)="-",1,0)+IF(LEFT(I243)="-",1,0)+IF(LEFT(J243)="-",1,0))</f>
        <v/>
      </c>
      <c r="M243" s="172" t="str">
        <f t="shared" si="9"/>
        <v/>
      </c>
      <c r="N243" s="173" t="str">
        <f t="shared" si="9"/>
        <v/>
      </c>
    </row>
    <row r="244" spans="1:14" ht="15.75" thickBot="1">
      <c r="A244" s="122"/>
      <c r="B244" s="160" t="s">
        <v>122</v>
      </c>
      <c r="C244" s="161" t="str">
        <f>IF(C234&gt;"",C234&amp;" - "&amp;G233,"")</f>
        <v>Aleksi Ikola - Nuno Marttinen</v>
      </c>
      <c r="D244" s="161"/>
      <c r="E244" s="162"/>
      <c r="F244" s="163"/>
      <c r="G244" s="163"/>
      <c r="H244" s="163"/>
      <c r="I244" s="163"/>
      <c r="J244" s="169"/>
      <c r="K244" s="177" t="str">
        <f>IF(ISBLANK(F244),"",COUNTIF(F244:J244,"&gt;=0"))</f>
        <v/>
      </c>
      <c r="L244" s="178" t="str">
        <f>IF(ISBLANK(F244),"",IF(LEFT(F244)="-",1,0)+IF(LEFT(G244)="-",1,0)+IF(LEFT(H244)="-",1,0)+IF(LEFT(I244)="-",1,0)+IF(LEFT(J244)="-",1,0))</f>
        <v/>
      </c>
      <c r="M244" s="179" t="str">
        <f t="shared" si="9"/>
        <v/>
      </c>
      <c r="N244" s="180" t="str">
        <f t="shared" si="9"/>
        <v/>
      </c>
    </row>
    <row r="245" spans="1:14" ht="19.5" thickBot="1">
      <c r="A245" s="122"/>
      <c r="B245" s="181"/>
      <c r="C245" s="182"/>
      <c r="D245" s="182"/>
      <c r="E245" s="182"/>
      <c r="F245" s="183"/>
      <c r="G245" s="183"/>
      <c r="H245" s="184"/>
      <c r="I245" s="185" t="s">
        <v>123</v>
      </c>
      <c r="J245" s="185"/>
      <c r="K245" s="186">
        <f>COUNTIF(K240:K244,"=3")</f>
        <v>3</v>
      </c>
      <c r="L245" s="187">
        <f>COUNTIF(L240:L244,"=3")</f>
        <v>0</v>
      </c>
      <c r="M245" s="188">
        <f>SUM(M240:M244)</f>
        <v>3</v>
      </c>
      <c r="N245" s="189">
        <f>SUM(N240:N244)</f>
        <v>0</v>
      </c>
    </row>
    <row r="246" spans="1:14">
      <c r="A246" s="122"/>
      <c r="B246" s="190" t="s">
        <v>124</v>
      </c>
      <c r="C246" s="182"/>
      <c r="D246" s="182"/>
      <c r="E246" s="182"/>
      <c r="F246" s="182"/>
      <c r="G246" s="182"/>
      <c r="H246" s="182"/>
      <c r="I246" s="182"/>
      <c r="J246" s="182"/>
      <c r="K246" s="122"/>
      <c r="L246" s="122"/>
      <c r="M246" s="122"/>
      <c r="N246" s="134"/>
    </row>
    <row r="247" spans="1:14">
      <c r="A247" s="122"/>
      <c r="B247" s="191" t="s">
        <v>125</v>
      </c>
      <c r="C247" s="192"/>
      <c r="D247" s="193" t="s">
        <v>126</v>
      </c>
      <c r="E247" s="192"/>
      <c r="F247" s="193" t="s">
        <v>35</v>
      </c>
      <c r="G247" s="193"/>
      <c r="H247" s="194"/>
      <c r="I247" s="122"/>
      <c r="J247" s="195" t="s">
        <v>127</v>
      </c>
      <c r="K247" s="195"/>
      <c r="L247" s="195"/>
      <c r="M247" s="195"/>
      <c r="N247" s="196"/>
    </row>
    <row r="248" spans="1:14" ht="21.75" thickBot="1">
      <c r="A248" s="122"/>
      <c r="B248" s="197"/>
      <c r="C248" s="198"/>
      <c r="D248" s="198"/>
      <c r="E248" s="199"/>
      <c r="F248" s="198"/>
      <c r="G248" s="198"/>
      <c r="H248" s="198"/>
      <c r="I248" s="198"/>
      <c r="J248" s="200" t="str">
        <f>IF(M245=3,C232,IF(N245=3,G232,""))</f>
        <v>KoKu</v>
      </c>
      <c r="K248" s="200"/>
      <c r="L248" s="200"/>
      <c r="M248" s="200"/>
      <c r="N248" s="201"/>
    </row>
    <row r="249" spans="1:14">
      <c r="A249" s="122"/>
      <c r="B249" s="202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4"/>
    </row>
    <row r="252" spans="1:14">
      <c r="A252" s="122"/>
      <c r="B252" s="123"/>
      <c r="C252" s="124"/>
      <c r="D252" s="124"/>
      <c r="E252" s="124"/>
      <c r="F252" s="125"/>
      <c r="G252" s="126" t="s">
        <v>100</v>
      </c>
      <c r="H252" s="127"/>
      <c r="I252" s="128" t="s">
        <v>134</v>
      </c>
      <c r="J252" s="128"/>
      <c r="K252" s="128"/>
      <c r="L252" s="128"/>
      <c r="M252" s="128"/>
      <c r="N252" s="129"/>
    </row>
    <row r="253" spans="1:14">
      <c r="A253" s="122"/>
      <c r="B253" s="130"/>
      <c r="C253" s="66" t="s">
        <v>101</v>
      </c>
      <c r="D253" s="66"/>
      <c r="E253" s="122"/>
      <c r="F253" s="131"/>
      <c r="G253" s="126" t="s">
        <v>102</v>
      </c>
      <c r="H253" s="132"/>
      <c r="I253" s="128" t="s">
        <v>135</v>
      </c>
      <c r="J253" s="128"/>
      <c r="K253" s="128"/>
      <c r="L253" s="128"/>
      <c r="M253" s="128"/>
      <c r="N253" s="129"/>
    </row>
    <row r="254" spans="1:14" ht="15.75">
      <c r="A254" s="122"/>
      <c r="B254" s="130"/>
      <c r="C254" s="133" t="s">
        <v>128</v>
      </c>
      <c r="D254" s="133"/>
      <c r="E254" s="122"/>
      <c r="F254" s="131"/>
      <c r="G254" s="126" t="s">
        <v>103</v>
      </c>
      <c r="H254" s="132"/>
      <c r="I254" s="128" t="s">
        <v>203</v>
      </c>
      <c r="J254" s="128"/>
      <c r="K254" s="128"/>
      <c r="L254" s="128"/>
      <c r="M254" s="128"/>
      <c r="N254" s="129"/>
    </row>
    <row r="255" spans="1:14" ht="15.75">
      <c r="A255" s="122"/>
      <c r="B255" s="130"/>
      <c r="C255" s="122" t="s">
        <v>129</v>
      </c>
      <c r="D255" s="133"/>
      <c r="E255" s="122"/>
      <c r="F255" s="131"/>
      <c r="G255" s="126" t="s">
        <v>130</v>
      </c>
      <c r="H255" s="132"/>
      <c r="I255" s="128">
        <v>43582</v>
      </c>
      <c r="J255" s="128"/>
      <c r="K255" s="128"/>
      <c r="L255" s="128"/>
      <c r="M255" s="128"/>
      <c r="N255" s="129"/>
    </row>
    <row r="256" spans="1:14" ht="15.75" thickBot="1">
      <c r="A256" s="122"/>
      <c r="B256" s="130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34"/>
    </row>
    <row r="257" spans="1:14">
      <c r="A257" s="122"/>
      <c r="B257" s="135" t="s">
        <v>107</v>
      </c>
      <c r="C257" s="136" t="s">
        <v>18</v>
      </c>
      <c r="D257" s="136"/>
      <c r="E257" s="137"/>
      <c r="F257" s="138" t="s">
        <v>108</v>
      </c>
      <c r="G257" s="136" t="s">
        <v>85</v>
      </c>
      <c r="H257" s="136"/>
      <c r="I257" s="136"/>
      <c r="J257" s="136"/>
      <c r="K257" s="136"/>
      <c r="L257" s="136"/>
      <c r="M257" s="136"/>
      <c r="N257" s="139"/>
    </row>
    <row r="258" spans="1:14">
      <c r="A258" s="122"/>
      <c r="B258" s="140" t="s">
        <v>109</v>
      </c>
      <c r="C258" s="141" t="s">
        <v>204</v>
      </c>
      <c r="D258" s="141"/>
      <c r="E258" s="142"/>
      <c r="F258" s="143" t="s">
        <v>110</v>
      </c>
      <c r="G258" s="141" t="s">
        <v>163</v>
      </c>
      <c r="H258" s="141"/>
      <c r="I258" s="141"/>
      <c r="J258" s="141"/>
      <c r="K258" s="141"/>
      <c r="L258" s="141"/>
      <c r="M258" s="141"/>
      <c r="N258" s="144"/>
    </row>
    <row r="259" spans="1:14">
      <c r="A259" s="122"/>
      <c r="B259" s="140" t="s">
        <v>111</v>
      </c>
      <c r="C259" s="141" t="s">
        <v>205</v>
      </c>
      <c r="D259" s="141"/>
      <c r="E259" s="142"/>
      <c r="F259" s="143" t="s">
        <v>112</v>
      </c>
      <c r="G259" s="141" t="s">
        <v>162</v>
      </c>
      <c r="H259" s="141"/>
      <c r="I259" s="141"/>
      <c r="J259" s="141"/>
      <c r="K259" s="141"/>
      <c r="L259" s="141"/>
      <c r="M259" s="141"/>
      <c r="N259" s="144"/>
    </row>
    <row r="260" spans="1:14">
      <c r="A260" s="122"/>
      <c r="B260" s="145" t="s">
        <v>131</v>
      </c>
      <c r="C260" s="146"/>
      <c r="D260" s="146"/>
      <c r="E260" s="147"/>
      <c r="F260" s="146" t="s">
        <v>131</v>
      </c>
      <c r="G260" s="146"/>
      <c r="H260" s="146"/>
      <c r="I260" s="146"/>
      <c r="J260" s="146"/>
      <c r="K260" s="146"/>
      <c r="L260" s="146"/>
      <c r="M260" s="146"/>
      <c r="N260" s="148"/>
    </row>
    <row r="261" spans="1:14">
      <c r="A261" s="122"/>
      <c r="B261" s="149" t="s">
        <v>132</v>
      </c>
      <c r="C261" s="141" t="s">
        <v>204</v>
      </c>
      <c r="D261" s="141"/>
      <c r="E261" s="142"/>
      <c r="F261" s="150" t="s">
        <v>132</v>
      </c>
      <c r="G261" s="141" t="s">
        <v>163</v>
      </c>
      <c r="H261" s="141"/>
      <c r="I261" s="141"/>
      <c r="J261" s="141"/>
      <c r="K261" s="141"/>
      <c r="L261" s="141"/>
      <c r="M261" s="141"/>
      <c r="N261" s="144"/>
    </row>
    <row r="262" spans="1:14" ht="15.75" thickBot="1">
      <c r="A262" s="122"/>
      <c r="B262" s="151" t="s">
        <v>132</v>
      </c>
      <c r="C262" s="152" t="s">
        <v>60</v>
      </c>
      <c r="D262" s="152"/>
      <c r="E262" s="153"/>
      <c r="F262" s="154" t="s">
        <v>132</v>
      </c>
      <c r="G262" s="141" t="s">
        <v>162</v>
      </c>
      <c r="H262" s="141"/>
      <c r="I262" s="141"/>
      <c r="J262" s="141"/>
      <c r="K262" s="141"/>
      <c r="L262" s="141"/>
      <c r="M262" s="141"/>
      <c r="N262" s="144"/>
    </row>
    <row r="263" spans="1:14">
      <c r="A263" s="122"/>
      <c r="B263" s="130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34"/>
    </row>
    <row r="264" spans="1:14" ht="15.75" thickBot="1">
      <c r="A264" s="122"/>
      <c r="B264" s="156" t="s">
        <v>115</v>
      </c>
      <c r="C264" s="122"/>
      <c r="D264" s="122"/>
      <c r="E264" s="122"/>
      <c r="F264" s="157">
        <v>1</v>
      </c>
      <c r="G264" s="157">
        <v>2</v>
      </c>
      <c r="H264" s="157">
        <v>3</v>
      </c>
      <c r="I264" s="157">
        <v>4</v>
      </c>
      <c r="J264" s="157">
        <v>5</v>
      </c>
      <c r="K264" s="205" t="s">
        <v>26</v>
      </c>
      <c r="L264" s="206"/>
      <c r="M264" s="157" t="s">
        <v>116</v>
      </c>
      <c r="N264" s="159" t="s">
        <v>117</v>
      </c>
    </row>
    <row r="265" spans="1:14">
      <c r="A265" s="122"/>
      <c r="B265" s="160" t="s">
        <v>118</v>
      </c>
      <c r="C265" s="161" t="str">
        <f>IF(C258&gt;"",C258&amp;" - "&amp;G258,"")</f>
        <v>Matias Vesalainen - Lukas Lehtola</v>
      </c>
      <c r="D265" s="161"/>
      <c r="E265" s="162"/>
      <c r="F265" s="163">
        <v>2</v>
      </c>
      <c r="G265" s="163">
        <v>2</v>
      </c>
      <c r="H265" s="163">
        <v>7</v>
      </c>
      <c r="I265" s="163"/>
      <c r="J265" s="164"/>
      <c r="K265" s="165">
        <f>IF(ISBLANK(F265),"",COUNTIF(F265:J265,"&gt;=0"))</f>
        <v>3</v>
      </c>
      <c r="L265" s="166">
        <f>IF(ISBLANK(F265),"",IF(LEFT(F265)="-",1,0)+IF(LEFT(G265)="-",1,0)+IF(LEFT(H265)="-",1,0)+IF(LEFT(I265)="-",1,0)+IF(LEFT(J265)="-",1,0))</f>
        <v>0</v>
      </c>
      <c r="M265" s="167">
        <f t="shared" ref="M265:N269" si="10">IF(K265=3,1,"")</f>
        <v>1</v>
      </c>
      <c r="N265" s="168" t="str">
        <f t="shared" si="10"/>
        <v/>
      </c>
    </row>
    <row r="266" spans="1:14">
      <c r="A266" s="122"/>
      <c r="B266" s="160" t="s">
        <v>119</v>
      </c>
      <c r="C266" s="161" t="str">
        <f>IF(C259&gt;"",C259&amp;" - "&amp;G259,"")</f>
        <v>Rasmus Vesalainen - Lassi Lehtola</v>
      </c>
      <c r="D266" s="161"/>
      <c r="E266" s="162"/>
      <c r="F266" s="163">
        <v>5</v>
      </c>
      <c r="G266" s="163">
        <v>4</v>
      </c>
      <c r="H266" s="163">
        <v>6</v>
      </c>
      <c r="I266" s="163"/>
      <c r="J266" s="169"/>
      <c r="K266" s="170">
        <f>IF(ISBLANK(F266),"",COUNTIF(F266:J266,"&gt;=0"))</f>
        <v>3</v>
      </c>
      <c r="L266" s="171">
        <f>IF(ISBLANK(F266),"",IF(LEFT(F266)="-",1,0)+IF(LEFT(G266)="-",1,0)+IF(LEFT(H266)="-",1,0)+IF(LEFT(I266)="-",1,0)+IF(LEFT(J266)="-",1,0))</f>
        <v>0</v>
      </c>
      <c r="M266" s="172">
        <f t="shared" si="10"/>
        <v>1</v>
      </c>
      <c r="N266" s="173" t="str">
        <f t="shared" si="10"/>
        <v/>
      </c>
    </row>
    <row r="267" spans="1:14">
      <c r="A267" s="122"/>
      <c r="B267" s="174" t="s">
        <v>133</v>
      </c>
      <c r="C267" s="175" t="str">
        <f>IF(C261&gt;"",C261&amp;" / "&amp;C262,"")</f>
        <v>Matias Vesalainen / Martti Kanasuo</v>
      </c>
      <c r="D267" s="175" t="str">
        <f>IF(G261&gt;"",G261&amp;" / "&amp;G262,"")</f>
        <v>Lukas Lehtola / Lassi Lehtola</v>
      </c>
      <c r="E267" s="176"/>
      <c r="F267" s="163">
        <v>-9</v>
      </c>
      <c r="G267" s="163">
        <v>1</v>
      </c>
      <c r="H267" s="163">
        <v>6</v>
      </c>
      <c r="I267" s="163">
        <v>6</v>
      </c>
      <c r="J267" s="169"/>
      <c r="K267" s="170">
        <f>IF(ISBLANK(F267),"",COUNTIF(F267:J267,"&gt;=0"))</f>
        <v>3</v>
      </c>
      <c r="L267" s="171">
        <f>IF(ISBLANK(F267),"",IF(LEFT(F267)="-",1,0)+IF(LEFT(G267)="-",1,0)+IF(LEFT(H267)="-",1,0)+IF(LEFT(I267)="-",1,0)+IF(LEFT(J267)="-",1,0))</f>
        <v>1</v>
      </c>
      <c r="M267" s="172">
        <f t="shared" si="10"/>
        <v>1</v>
      </c>
      <c r="N267" s="173" t="str">
        <f t="shared" si="10"/>
        <v/>
      </c>
    </row>
    <row r="268" spans="1:14">
      <c r="A268" s="122"/>
      <c r="B268" s="160" t="s">
        <v>121</v>
      </c>
      <c r="C268" s="161" t="str">
        <f>IF(C258&gt;"",C258&amp;" - "&amp;G259,"")</f>
        <v>Matias Vesalainen - Lassi Lehtola</v>
      </c>
      <c r="D268" s="161"/>
      <c r="E268" s="162"/>
      <c r="F268" s="163"/>
      <c r="G268" s="163"/>
      <c r="H268" s="163"/>
      <c r="I268" s="163"/>
      <c r="J268" s="169"/>
      <c r="K268" s="170" t="str">
        <f>IF(ISBLANK(F268),"",COUNTIF(F268:J268,"&gt;=0"))</f>
        <v/>
      </c>
      <c r="L268" s="171" t="str">
        <f>IF(ISBLANK(F268),"",IF(LEFT(F268)="-",1,0)+IF(LEFT(G268)="-",1,0)+IF(LEFT(H268)="-",1,0)+IF(LEFT(I268)="-",1,0)+IF(LEFT(J268)="-",1,0))</f>
        <v/>
      </c>
      <c r="M268" s="172" t="str">
        <f t="shared" si="10"/>
        <v/>
      </c>
      <c r="N268" s="173" t="str">
        <f t="shared" si="10"/>
        <v/>
      </c>
    </row>
    <row r="269" spans="1:14" ht="15.75" thickBot="1">
      <c r="A269" s="122"/>
      <c r="B269" s="160" t="s">
        <v>122</v>
      </c>
      <c r="C269" s="161" t="str">
        <f>IF(C259&gt;"",C259&amp;" - "&amp;G258,"")</f>
        <v>Rasmus Vesalainen - Lukas Lehtola</v>
      </c>
      <c r="D269" s="161"/>
      <c r="E269" s="162"/>
      <c r="F269" s="163"/>
      <c r="G269" s="163"/>
      <c r="H269" s="163"/>
      <c r="I269" s="163"/>
      <c r="J269" s="169"/>
      <c r="K269" s="177" t="str">
        <f>IF(ISBLANK(F269),"",COUNTIF(F269:J269,"&gt;=0"))</f>
        <v/>
      </c>
      <c r="L269" s="178" t="str">
        <f>IF(ISBLANK(F269),"",IF(LEFT(F269)="-",1,0)+IF(LEFT(G269)="-",1,0)+IF(LEFT(H269)="-",1,0)+IF(LEFT(I269)="-",1,0)+IF(LEFT(J269)="-",1,0))</f>
        <v/>
      </c>
      <c r="M269" s="179" t="str">
        <f t="shared" si="10"/>
        <v/>
      </c>
      <c r="N269" s="180" t="str">
        <f t="shared" si="10"/>
        <v/>
      </c>
    </row>
    <row r="270" spans="1:14" ht="19.5" thickBot="1">
      <c r="A270" s="122"/>
      <c r="B270" s="181"/>
      <c r="C270" s="182"/>
      <c r="D270" s="182"/>
      <c r="E270" s="182"/>
      <c r="F270" s="183"/>
      <c r="G270" s="183"/>
      <c r="H270" s="184"/>
      <c r="I270" s="185" t="s">
        <v>123</v>
      </c>
      <c r="J270" s="185"/>
      <c r="K270" s="186">
        <f>COUNTIF(K265:K269,"=3")</f>
        <v>3</v>
      </c>
      <c r="L270" s="187">
        <f>COUNTIF(L265:L269,"=3")</f>
        <v>0</v>
      </c>
      <c r="M270" s="188">
        <f>SUM(M265:M269)</f>
        <v>3</v>
      </c>
      <c r="N270" s="189">
        <f>SUM(N265:N269)</f>
        <v>0</v>
      </c>
    </row>
    <row r="271" spans="1:14">
      <c r="A271" s="122"/>
      <c r="B271" s="190" t="s">
        <v>124</v>
      </c>
      <c r="C271" s="182"/>
      <c r="D271" s="182"/>
      <c r="E271" s="182"/>
      <c r="F271" s="182"/>
      <c r="G271" s="182"/>
      <c r="H271" s="182"/>
      <c r="I271" s="182"/>
      <c r="J271" s="182"/>
      <c r="K271" s="122"/>
      <c r="L271" s="122"/>
      <c r="M271" s="122"/>
      <c r="N271" s="134"/>
    </row>
    <row r="272" spans="1:14">
      <c r="A272" s="122"/>
      <c r="B272" s="191" t="s">
        <v>125</v>
      </c>
      <c r="C272" s="192"/>
      <c r="D272" s="193" t="s">
        <v>126</v>
      </c>
      <c r="E272" s="192"/>
      <c r="F272" s="193" t="s">
        <v>35</v>
      </c>
      <c r="G272" s="193"/>
      <c r="H272" s="194"/>
      <c r="I272" s="122"/>
      <c r="J272" s="195" t="s">
        <v>127</v>
      </c>
      <c r="K272" s="195"/>
      <c r="L272" s="195"/>
      <c r="M272" s="195"/>
      <c r="N272" s="196"/>
    </row>
    <row r="273" spans="1:14" ht="21.75" thickBot="1">
      <c r="A273" s="122"/>
      <c r="B273" s="197"/>
      <c r="C273" s="198"/>
      <c r="D273" s="198"/>
      <c r="E273" s="199"/>
      <c r="F273" s="198"/>
      <c r="G273" s="198"/>
      <c r="H273" s="198"/>
      <c r="I273" s="198"/>
      <c r="J273" s="200" t="str">
        <f>IF(M270=3,C257,IF(N270=3,G257,""))</f>
        <v>KoKa 1</v>
      </c>
      <c r="K273" s="200"/>
      <c r="L273" s="200"/>
      <c r="M273" s="200"/>
      <c r="N273" s="201"/>
    </row>
    <row r="274" spans="1:14">
      <c r="A274" s="122"/>
      <c r="B274" s="202"/>
      <c r="C274" s="203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4"/>
    </row>
    <row r="277" spans="1:14">
      <c r="A277" s="122"/>
      <c r="B277" s="123"/>
      <c r="C277" s="124"/>
      <c r="D277" s="124"/>
      <c r="E277" s="124"/>
      <c r="F277" s="125"/>
      <c r="G277" s="126" t="s">
        <v>100</v>
      </c>
      <c r="H277" s="127"/>
      <c r="I277" s="128" t="s">
        <v>134</v>
      </c>
      <c r="J277" s="128"/>
      <c r="K277" s="128"/>
      <c r="L277" s="128"/>
      <c r="M277" s="128"/>
      <c r="N277" s="129"/>
    </row>
    <row r="278" spans="1:14">
      <c r="A278" s="122"/>
      <c r="B278" s="130"/>
      <c r="C278" s="66" t="s">
        <v>101</v>
      </c>
      <c r="D278" s="66"/>
      <c r="E278" s="122"/>
      <c r="F278" s="131"/>
      <c r="G278" s="126" t="s">
        <v>102</v>
      </c>
      <c r="H278" s="132"/>
      <c r="I278" s="128" t="s">
        <v>135</v>
      </c>
      <c r="J278" s="128"/>
      <c r="K278" s="128"/>
      <c r="L278" s="128"/>
      <c r="M278" s="128"/>
      <c r="N278" s="129"/>
    </row>
    <row r="279" spans="1:14" ht="15.75">
      <c r="A279" s="122"/>
      <c r="B279" s="130"/>
      <c r="C279" s="133" t="s">
        <v>128</v>
      </c>
      <c r="D279" s="133"/>
      <c r="E279" s="122"/>
      <c r="F279" s="131"/>
      <c r="G279" s="126" t="s">
        <v>103</v>
      </c>
      <c r="H279" s="132"/>
      <c r="I279" s="128" t="s">
        <v>203</v>
      </c>
      <c r="J279" s="128"/>
      <c r="K279" s="128"/>
      <c r="L279" s="128"/>
      <c r="M279" s="128"/>
      <c r="N279" s="129"/>
    </row>
    <row r="280" spans="1:14" ht="15.75">
      <c r="A280" s="122"/>
      <c r="B280" s="130"/>
      <c r="C280" s="122" t="s">
        <v>129</v>
      </c>
      <c r="D280" s="133"/>
      <c r="E280" s="122"/>
      <c r="F280" s="131"/>
      <c r="G280" s="126" t="s">
        <v>130</v>
      </c>
      <c r="H280" s="132"/>
      <c r="I280" s="128">
        <v>43582</v>
      </c>
      <c r="J280" s="128"/>
      <c r="K280" s="128"/>
      <c r="L280" s="128"/>
      <c r="M280" s="128"/>
      <c r="N280" s="129"/>
    </row>
    <row r="281" spans="1:14" ht="15.75" thickBot="1">
      <c r="A281" s="122"/>
      <c r="B281" s="130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34"/>
    </row>
    <row r="282" spans="1:14">
      <c r="A282" s="122"/>
      <c r="B282" s="135" t="s">
        <v>107</v>
      </c>
      <c r="C282" s="136" t="s">
        <v>59</v>
      </c>
      <c r="D282" s="136"/>
      <c r="E282" s="137"/>
      <c r="F282" s="138" t="s">
        <v>108</v>
      </c>
      <c r="G282" s="136" t="s">
        <v>7</v>
      </c>
      <c r="H282" s="136"/>
      <c r="I282" s="136"/>
      <c r="J282" s="136"/>
      <c r="K282" s="136"/>
      <c r="L282" s="136"/>
      <c r="M282" s="136"/>
      <c r="N282" s="139"/>
    </row>
    <row r="283" spans="1:14">
      <c r="A283" s="122"/>
      <c r="B283" s="140" t="s">
        <v>109</v>
      </c>
      <c r="C283" s="141" t="s">
        <v>169</v>
      </c>
      <c r="D283" s="141"/>
      <c r="E283" s="142"/>
      <c r="F283" s="143" t="s">
        <v>110</v>
      </c>
      <c r="G283" s="141" t="s">
        <v>177</v>
      </c>
      <c r="H283" s="141"/>
      <c r="I283" s="141"/>
      <c r="J283" s="141"/>
      <c r="K283" s="141"/>
      <c r="L283" s="141"/>
      <c r="M283" s="141"/>
      <c r="N283" s="144"/>
    </row>
    <row r="284" spans="1:14">
      <c r="A284" s="122"/>
      <c r="B284" s="140" t="s">
        <v>111</v>
      </c>
      <c r="C284" s="141" t="s">
        <v>196</v>
      </c>
      <c r="D284" s="141"/>
      <c r="E284" s="142"/>
      <c r="F284" s="143" t="s">
        <v>112</v>
      </c>
      <c r="G284" s="141" t="s">
        <v>176</v>
      </c>
      <c r="H284" s="141"/>
      <c r="I284" s="141"/>
      <c r="J284" s="141"/>
      <c r="K284" s="141"/>
      <c r="L284" s="141"/>
      <c r="M284" s="141"/>
      <c r="N284" s="144"/>
    </row>
    <row r="285" spans="1:14">
      <c r="A285" s="122"/>
      <c r="B285" s="145" t="s">
        <v>131</v>
      </c>
      <c r="C285" s="146"/>
      <c r="D285" s="146"/>
      <c r="E285" s="147"/>
      <c r="F285" s="146" t="s">
        <v>131</v>
      </c>
      <c r="G285" s="146"/>
      <c r="H285" s="146"/>
      <c r="I285" s="146"/>
      <c r="J285" s="146"/>
      <c r="K285" s="146"/>
      <c r="L285" s="146"/>
      <c r="M285" s="146"/>
      <c r="N285" s="148"/>
    </row>
    <row r="286" spans="1:14">
      <c r="A286" s="122"/>
      <c r="B286" s="149" t="s">
        <v>132</v>
      </c>
      <c r="C286" s="141" t="s">
        <v>169</v>
      </c>
      <c r="D286" s="141"/>
      <c r="E286" s="142"/>
      <c r="F286" s="150" t="s">
        <v>132</v>
      </c>
      <c r="G286" s="141" t="s">
        <v>177</v>
      </c>
      <c r="H286" s="141"/>
      <c r="I286" s="141"/>
      <c r="J286" s="141"/>
      <c r="K286" s="141"/>
      <c r="L286" s="141"/>
      <c r="M286" s="141"/>
      <c r="N286" s="144"/>
    </row>
    <row r="287" spans="1:14" ht="15.75" thickBot="1">
      <c r="A287" s="122"/>
      <c r="B287" s="151" t="s">
        <v>132</v>
      </c>
      <c r="C287" s="141" t="s">
        <v>196</v>
      </c>
      <c r="D287" s="141"/>
      <c r="E287" s="153"/>
      <c r="F287" s="154" t="s">
        <v>132</v>
      </c>
      <c r="G287" s="141" t="s">
        <v>176</v>
      </c>
      <c r="H287" s="141"/>
      <c r="I287" s="141"/>
      <c r="J287" s="141"/>
      <c r="K287" s="141"/>
      <c r="L287" s="141"/>
      <c r="M287" s="141"/>
      <c r="N287" s="144"/>
    </row>
    <row r="288" spans="1:14">
      <c r="A288" s="122"/>
      <c r="B288" s="130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34"/>
    </row>
    <row r="289" spans="1:14" ht="15.75" thickBot="1">
      <c r="A289" s="122"/>
      <c r="B289" s="156" t="s">
        <v>115</v>
      </c>
      <c r="C289" s="122"/>
      <c r="D289" s="122"/>
      <c r="E289" s="122"/>
      <c r="F289" s="157">
        <v>1</v>
      </c>
      <c r="G289" s="157">
        <v>2</v>
      </c>
      <c r="H289" s="157">
        <v>3</v>
      </c>
      <c r="I289" s="157">
        <v>4</v>
      </c>
      <c r="J289" s="157">
        <v>5</v>
      </c>
      <c r="K289" s="158" t="s">
        <v>26</v>
      </c>
      <c r="L289" s="158"/>
      <c r="M289" s="157" t="s">
        <v>116</v>
      </c>
      <c r="N289" s="159" t="s">
        <v>117</v>
      </c>
    </row>
    <row r="290" spans="1:14">
      <c r="A290" s="122"/>
      <c r="B290" s="160" t="s">
        <v>118</v>
      </c>
      <c r="C290" s="161" t="str">
        <f>IF(C283&gt;"",C283&amp;" - "&amp;G283,"")</f>
        <v>Jesse Ikola - Oskar Sibelius</v>
      </c>
      <c r="D290" s="161"/>
      <c r="E290" s="162"/>
      <c r="F290" s="163">
        <v>5</v>
      </c>
      <c r="G290" s="163">
        <v>9</v>
      </c>
      <c r="H290" s="163">
        <v>2</v>
      </c>
      <c r="I290" s="163"/>
      <c r="J290" s="164"/>
      <c r="K290" s="165">
        <f>IF(ISBLANK(F290),"",COUNTIF(F290:J290,"&gt;=0"))</f>
        <v>3</v>
      </c>
      <c r="L290" s="166">
        <f>IF(ISBLANK(F290),"",IF(LEFT(F290)="-",1,0)+IF(LEFT(G290)="-",1,0)+IF(LEFT(H290)="-",1,0)+IF(LEFT(I290)="-",1,0)+IF(LEFT(J290)="-",1,0))</f>
        <v>0</v>
      </c>
      <c r="M290" s="167">
        <f t="shared" ref="M290:N294" si="11">IF(K290=3,1,"")</f>
        <v>1</v>
      </c>
      <c r="N290" s="168" t="str">
        <f t="shared" si="11"/>
        <v/>
      </c>
    </row>
    <row r="291" spans="1:14">
      <c r="A291" s="122"/>
      <c r="B291" s="160" t="s">
        <v>119</v>
      </c>
      <c r="C291" s="161" t="str">
        <f>IF(C284&gt;"",C284&amp;" - "&amp;G284,"")</f>
        <v>Aleksi Ikola - Turo Penttilä</v>
      </c>
      <c r="D291" s="161"/>
      <c r="E291" s="162"/>
      <c r="F291" s="163">
        <v>-6</v>
      </c>
      <c r="G291" s="163">
        <v>-10</v>
      </c>
      <c r="H291" s="163">
        <v>-7</v>
      </c>
      <c r="I291" s="163"/>
      <c r="J291" s="169"/>
      <c r="K291" s="170">
        <f>IF(ISBLANK(F291),"",COUNTIF(F291:J291,"&gt;=0"))</f>
        <v>0</v>
      </c>
      <c r="L291" s="171">
        <f>IF(ISBLANK(F291),"",IF(LEFT(F291)="-",1,0)+IF(LEFT(G291)="-",1,0)+IF(LEFT(H291)="-",1,0)+IF(LEFT(I291)="-",1,0)+IF(LEFT(J291)="-",1,0))</f>
        <v>3</v>
      </c>
      <c r="M291" s="172" t="str">
        <f t="shared" si="11"/>
        <v/>
      </c>
      <c r="N291" s="173">
        <f t="shared" si="11"/>
        <v>1</v>
      </c>
    </row>
    <row r="292" spans="1:14">
      <c r="A292" s="122"/>
      <c r="B292" s="174" t="s">
        <v>133</v>
      </c>
      <c r="C292" s="175" t="str">
        <f>IF(C286&gt;"",C286&amp;" / "&amp;C287,"")</f>
        <v>Jesse Ikola / Aleksi Ikola</v>
      </c>
      <c r="D292" s="175" t="str">
        <f>IF(G286&gt;"",G286&amp;" / "&amp;G287,"")</f>
        <v>Oskar Sibelius / Turo Penttilä</v>
      </c>
      <c r="E292" s="176"/>
      <c r="F292" s="163">
        <v>-7</v>
      </c>
      <c r="G292" s="163">
        <v>-3</v>
      </c>
      <c r="H292" s="163">
        <v>-5</v>
      </c>
      <c r="I292" s="163"/>
      <c r="J292" s="169"/>
      <c r="K292" s="170">
        <f>IF(ISBLANK(F292),"",COUNTIF(F292:J292,"&gt;=0"))</f>
        <v>0</v>
      </c>
      <c r="L292" s="171">
        <f>IF(ISBLANK(F292),"",IF(LEFT(F292)="-",1,0)+IF(LEFT(G292)="-",1,0)+IF(LEFT(H292)="-",1,0)+IF(LEFT(I292)="-",1,0)+IF(LEFT(J292)="-",1,0))</f>
        <v>3</v>
      </c>
      <c r="M292" s="172" t="str">
        <f t="shared" si="11"/>
        <v/>
      </c>
      <c r="N292" s="173">
        <f t="shared" si="11"/>
        <v>1</v>
      </c>
    </row>
    <row r="293" spans="1:14">
      <c r="A293" s="122"/>
      <c r="B293" s="160" t="s">
        <v>121</v>
      </c>
      <c r="C293" s="161" t="str">
        <f>IF(C283&gt;"",C283&amp;" - "&amp;G284,"")</f>
        <v>Jesse Ikola - Turo Penttilä</v>
      </c>
      <c r="D293" s="161"/>
      <c r="E293" s="162"/>
      <c r="F293" s="163">
        <v>-7</v>
      </c>
      <c r="G293" s="163">
        <v>-4</v>
      </c>
      <c r="H293" s="163">
        <v>-4</v>
      </c>
      <c r="I293" s="163"/>
      <c r="J293" s="169"/>
      <c r="K293" s="170">
        <f>IF(ISBLANK(F293),"",COUNTIF(F293:J293,"&gt;=0"))</f>
        <v>0</v>
      </c>
      <c r="L293" s="171">
        <f>IF(ISBLANK(F293),"",IF(LEFT(F293)="-",1,0)+IF(LEFT(G293)="-",1,0)+IF(LEFT(H293)="-",1,0)+IF(LEFT(I293)="-",1,0)+IF(LEFT(J293)="-",1,0))</f>
        <v>3</v>
      </c>
      <c r="M293" s="172" t="str">
        <f t="shared" si="11"/>
        <v/>
      </c>
      <c r="N293" s="173">
        <f t="shared" si="11"/>
        <v>1</v>
      </c>
    </row>
    <row r="294" spans="1:14" ht="15.75" thickBot="1">
      <c r="A294" s="122"/>
      <c r="B294" s="160" t="s">
        <v>122</v>
      </c>
      <c r="C294" s="161" t="str">
        <f>IF(C284&gt;"",C284&amp;" - "&amp;G283,"")</f>
        <v>Aleksi Ikola - Oskar Sibelius</v>
      </c>
      <c r="D294" s="161"/>
      <c r="E294" s="162"/>
      <c r="F294" s="163"/>
      <c r="G294" s="163"/>
      <c r="H294" s="163"/>
      <c r="I294" s="163"/>
      <c r="J294" s="169"/>
      <c r="K294" s="177" t="str">
        <f>IF(ISBLANK(F294),"",COUNTIF(F294:J294,"&gt;=0"))</f>
        <v/>
      </c>
      <c r="L294" s="178" t="str">
        <f>IF(ISBLANK(F294),"",IF(LEFT(F294)="-",1,0)+IF(LEFT(G294)="-",1,0)+IF(LEFT(H294)="-",1,0)+IF(LEFT(I294)="-",1,0)+IF(LEFT(J294)="-",1,0))</f>
        <v/>
      </c>
      <c r="M294" s="179" t="str">
        <f t="shared" si="11"/>
        <v/>
      </c>
      <c r="N294" s="180" t="str">
        <f t="shared" si="11"/>
        <v/>
      </c>
    </row>
    <row r="295" spans="1:14" ht="19.5" thickBot="1">
      <c r="A295" s="122"/>
      <c r="B295" s="181"/>
      <c r="C295" s="182"/>
      <c r="D295" s="182"/>
      <c r="E295" s="182"/>
      <c r="F295" s="183"/>
      <c r="G295" s="183"/>
      <c r="H295" s="184"/>
      <c r="I295" s="185" t="s">
        <v>123</v>
      </c>
      <c r="J295" s="185"/>
      <c r="K295" s="186">
        <f>COUNTIF(K290:K294,"=3")</f>
        <v>1</v>
      </c>
      <c r="L295" s="187">
        <f>COUNTIF(L290:L294,"=3")</f>
        <v>3</v>
      </c>
      <c r="M295" s="188">
        <f>SUM(M290:M294)</f>
        <v>1</v>
      </c>
      <c r="N295" s="189">
        <f>SUM(N290:N294)</f>
        <v>3</v>
      </c>
    </row>
    <row r="296" spans="1:14">
      <c r="A296" s="122"/>
      <c r="B296" s="190" t="s">
        <v>124</v>
      </c>
      <c r="C296" s="182"/>
      <c r="D296" s="182"/>
      <c r="E296" s="182"/>
      <c r="F296" s="182"/>
      <c r="G296" s="182"/>
      <c r="H296" s="182"/>
      <c r="I296" s="182"/>
      <c r="J296" s="182"/>
      <c r="K296" s="122"/>
      <c r="L296" s="122"/>
      <c r="M296" s="122"/>
      <c r="N296" s="134"/>
    </row>
    <row r="297" spans="1:14">
      <c r="A297" s="122"/>
      <c r="B297" s="191" t="s">
        <v>125</v>
      </c>
      <c r="C297" s="192"/>
      <c r="D297" s="193" t="s">
        <v>126</v>
      </c>
      <c r="E297" s="192"/>
      <c r="F297" s="193" t="s">
        <v>35</v>
      </c>
      <c r="G297" s="193"/>
      <c r="H297" s="194"/>
      <c r="I297" s="122"/>
      <c r="J297" s="195" t="s">
        <v>127</v>
      </c>
      <c r="K297" s="195"/>
      <c r="L297" s="195"/>
      <c r="M297" s="195"/>
      <c r="N297" s="196"/>
    </row>
    <row r="298" spans="1:14" ht="21.75" thickBot="1">
      <c r="A298" s="122"/>
      <c r="B298" s="197"/>
      <c r="C298" s="198"/>
      <c r="D298" s="198"/>
      <c r="E298" s="199"/>
      <c r="F298" s="198"/>
      <c r="G298" s="198"/>
      <c r="H298" s="198"/>
      <c r="I298" s="198"/>
      <c r="J298" s="200" t="str">
        <f>IF(M295=3,C282,IF(N295=3,G282,""))</f>
        <v>HIK-Pingis</v>
      </c>
      <c r="K298" s="200"/>
      <c r="L298" s="200"/>
      <c r="M298" s="200"/>
      <c r="N298" s="201"/>
    </row>
    <row r="299" spans="1:14">
      <c r="A299" s="122"/>
      <c r="B299" s="202"/>
      <c r="C299" s="203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4"/>
    </row>
    <row r="302" spans="1:14">
      <c r="A302" s="122"/>
      <c r="B302" s="123"/>
      <c r="C302" s="124"/>
      <c r="D302" s="124"/>
      <c r="E302" s="124"/>
      <c r="F302" s="125"/>
      <c r="G302" s="126" t="s">
        <v>100</v>
      </c>
      <c r="H302" s="127"/>
      <c r="I302" s="128" t="s">
        <v>134</v>
      </c>
      <c r="J302" s="128"/>
      <c r="K302" s="128"/>
      <c r="L302" s="128"/>
      <c r="M302" s="128"/>
      <c r="N302" s="129"/>
    </row>
    <row r="303" spans="1:14">
      <c r="A303" s="122"/>
      <c r="B303" s="130"/>
      <c r="C303" s="66" t="s">
        <v>101</v>
      </c>
      <c r="D303" s="66"/>
      <c r="E303" s="122"/>
      <c r="F303" s="131"/>
      <c r="G303" s="126" t="s">
        <v>102</v>
      </c>
      <c r="H303" s="132"/>
      <c r="I303" s="128" t="s">
        <v>135</v>
      </c>
      <c r="J303" s="128"/>
      <c r="K303" s="128"/>
      <c r="L303" s="128"/>
      <c r="M303" s="128"/>
      <c r="N303" s="129"/>
    </row>
    <row r="304" spans="1:14" ht="15.75">
      <c r="A304" s="122"/>
      <c r="B304" s="130"/>
      <c r="C304" s="133" t="s">
        <v>128</v>
      </c>
      <c r="D304" s="133"/>
      <c r="E304" s="122"/>
      <c r="F304" s="131"/>
      <c r="G304" s="126" t="s">
        <v>103</v>
      </c>
      <c r="H304" s="132"/>
      <c r="I304" s="128" t="s">
        <v>203</v>
      </c>
      <c r="J304" s="128"/>
      <c r="K304" s="128"/>
      <c r="L304" s="128"/>
      <c r="M304" s="128"/>
      <c r="N304" s="129"/>
    </row>
    <row r="305" spans="1:14" ht="15.75">
      <c r="A305" s="122"/>
      <c r="B305" s="130"/>
      <c r="C305" s="122" t="s">
        <v>129</v>
      </c>
      <c r="D305" s="133"/>
      <c r="E305" s="122"/>
      <c r="F305" s="131"/>
      <c r="G305" s="126" t="s">
        <v>130</v>
      </c>
      <c r="H305" s="132"/>
      <c r="I305" s="128">
        <v>43582</v>
      </c>
      <c r="J305" s="128"/>
      <c r="K305" s="128"/>
      <c r="L305" s="128"/>
      <c r="M305" s="128"/>
      <c r="N305" s="129"/>
    </row>
    <row r="306" spans="1:14" ht="15.75" thickBot="1">
      <c r="A306" s="122"/>
      <c r="B306" s="130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34"/>
    </row>
    <row r="307" spans="1:14">
      <c r="A307" s="122"/>
      <c r="B307" s="135" t="s">
        <v>107</v>
      </c>
      <c r="C307" s="136" t="s">
        <v>8</v>
      </c>
      <c r="D307" s="136"/>
      <c r="E307" s="137"/>
      <c r="F307" s="138" t="s">
        <v>108</v>
      </c>
      <c r="G307" s="136" t="s">
        <v>17</v>
      </c>
      <c r="H307" s="136"/>
      <c r="I307" s="136"/>
      <c r="J307" s="136"/>
      <c r="K307" s="136"/>
      <c r="L307" s="136"/>
      <c r="M307" s="136"/>
      <c r="N307" s="139"/>
    </row>
    <row r="308" spans="1:14">
      <c r="A308" s="122"/>
      <c r="B308" s="140" t="s">
        <v>109</v>
      </c>
      <c r="C308" s="141" t="s">
        <v>183</v>
      </c>
      <c r="D308" s="141"/>
      <c r="E308" s="142"/>
      <c r="F308" s="143" t="s">
        <v>110</v>
      </c>
      <c r="G308" s="141" t="s">
        <v>161</v>
      </c>
      <c r="H308" s="141"/>
      <c r="I308" s="141"/>
      <c r="J308" s="141"/>
      <c r="K308" s="141"/>
      <c r="L308" s="141"/>
      <c r="M308" s="141"/>
      <c r="N308" s="144"/>
    </row>
    <row r="309" spans="1:14">
      <c r="A309" s="122"/>
      <c r="B309" s="140" t="s">
        <v>111</v>
      </c>
      <c r="C309" s="141" t="s">
        <v>213</v>
      </c>
      <c r="D309" s="141"/>
      <c r="E309" s="142"/>
      <c r="F309" s="143" t="s">
        <v>112</v>
      </c>
      <c r="G309" s="141" t="s">
        <v>61</v>
      </c>
      <c r="H309" s="141"/>
      <c r="I309" s="141"/>
      <c r="J309" s="141"/>
      <c r="K309" s="141"/>
      <c r="L309" s="141"/>
      <c r="M309" s="141"/>
      <c r="N309" s="144"/>
    </row>
    <row r="310" spans="1:14">
      <c r="A310" s="122"/>
      <c r="B310" s="145" t="s">
        <v>131</v>
      </c>
      <c r="C310" s="146"/>
      <c r="D310" s="146"/>
      <c r="E310" s="147"/>
      <c r="F310" s="146" t="s">
        <v>131</v>
      </c>
      <c r="G310" s="146"/>
      <c r="H310" s="146"/>
      <c r="I310" s="146"/>
      <c r="J310" s="146"/>
      <c r="K310" s="146"/>
      <c r="L310" s="146"/>
      <c r="M310" s="146"/>
      <c r="N310" s="148"/>
    </row>
    <row r="311" spans="1:14">
      <c r="A311" s="122"/>
      <c r="B311" s="149" t="s">
        <v>132</v>
      </c>
      <c r="C311" s="141" t="s">
        <v>183</v>
      </c>
      <c r="D311" s="141"/>
      <c r="E311" s="142"/>
      <c r="F311" s="150" t="s">
        <v>132</v>
      </c>
      <c r="G311" s="141" t="s">
        <v>161</v>
      </c>
      <c r="H311" s="141"/>
      <c r="I311" s="141"/>
      <c r="J311" s="141"/>
      <c r="K311" s="141"/>
      <c r="L311" s="141"/>
      <c r="M311" s="141"/>
      <c r="N311" s="144"/>
    </row>
    <row r="312" spans="1:14" ht="15.75" thickBot="1">
      <c r="A312" s="122"/>
      <c r="B312" s="151" t="s">
        <v>132</v>
      </c>
      <c r="C312" s="141" t="s">
        <v>213</v>
      </c>
      <c r="D312" s="141"/>
      <c r="E312" s="153"/>
      <c r="F312" s="154" t="s">
        <v>132</v>
      </c>
      <c r="G312" s="141" t="s">
        <v>61</v>
      </c>
      <c r="H312" s="141"/>
      <c r="I312" s="141"/>
      <c r="J312" s="141"/>
      <c r="K312" s="141"/>
      <c r="L312" s="141"/>
      <c r="M312" s="141"/>
      <c r="N312" s="144"/>
    </row>
    <row r="313" spans="1:14">
      <c r="A313" s="122"/>
      <c r="B313" s="130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34"/>
    </row>
    <row r="314" spans="1:14" ht="15.75" thickBot="1">
      <c r="A314" s="122"/>
      <c r="B314" s="156" t="s">
        <v>115</v>
      </c>
      <c r="C314" s="122"/>
      <c r="D314" s="122"/>
      <c r="E314" s="122"/>
      <c r="F314" s="157">
        <v>1</v>
      </c>
      <c r="G314" s="157">
        <v>2</v>
      </c>
      <c r="H314" s="157">
        <v>3</v>
      </c>
      <c r="I314" s="157">
        <v>4</v>
      </c>
      <c r="J314" s="157">
        <v>5</v>
      </c>
      <c r="K314" s="158" t="s">
        <v>26</v>
      </c>
      <c r="L314" s="158"/>
      <c r="M314" s="157" t="s">
        <v>116</v>
      </c>
      <c r="N314" s="159" t="s">
        <v>117</v>
      </c>
    </row>
    <row r="315" spans="1:14">
      <c r="A315" s="122"/>
      <c r="B315" s="160" t="s">
        <v>118</v>
      </c>
      <c r="C315" s="161" t="str">
        <f>IF(C308&gt;"",C308&amp;" - "&amp;G308,"")</f>
        <v>Olli Lukinmaa - Niko Aitto-Oja</v>
      </c>
      <c r="D315" s="161"/>
      <c r="E315" s="162"/>
      <c r="F315" s="163">
        <v>4</v>
      </c>
      <c r="G315" s="163">
        <v>5</v>
      </c>
      <c r="H315" s="163">
        <v>8</v>
      </c>
      <c r="I315" s="163"/>
      <c r="J315" s="164"/>
      <c r="K315" s="165">
        <f>IF(ISBLANK(F315),"",COUNTIF(F315:J315,"&gt;=0"))</f>
        <v>3</v>
      </c>
      <c r="L315" s="166">
        <f>IF(ISBLANK(F315),"",IF(LEFT(F315)="-",1,0)+IF(LEFT(G315)="-",1,0)+IF(LEFT(H315)="-",1,0)+IF(LEFT(I315)="-",1,0)+IF(LEFT(J315)="-",1,0))</f>
        <v>0</v>
      </c>
      <c r="M315" s="167">
        <f t="shared" ref="M315:N319" si="12">IF(K315=3,1,"")</f>
        <v>1</v>
      </c>
      <c r="N315" s="168" t="str">
        <f t="shared" si="12"/>
        <v/>
      </c>
    </row>
    <row r="316" spans="1:14">
      <c r="A316" s="122"/>
      <c r="B316" s="160" t="s">
        <v>119</v>
      </c>
      <c r="C316" s="161" t="str">
        <f>IF(C309&gt;"",C309&amp;" - "&amp;G309,"")</f>
        <v>Yuri Afanassiev - Julius Rantala</v>
      </c>
      <c r="D316" s="161"/>
      <c r="E316" s="162"/>
      <c r="F316" s="163">
        <v>2</v>
      </c>
      <c r="G316" s="163">
        <v>6</v>
      </c>
      <c r="H316" s="163">
        <v>-8</v>
      </c>
      <c r="I316" s="163">
        <v>11</v>
      </c>
      <c r="J316" s="169"/>
      <c r="K316" s="170">
        <f>IF(ISBLANK(F316),"",COUNTIF(F316:J316,"&gt;=0"))</f>
        <v>3</v>
      </c>
      <c r="L316" s="171">
        <f>IF(ISBLANK(F316),"",IF(LEFT(F316)="-",1,0)+IF(LEFT(G316)="-",1,0)+IF(LEFT(H316)="-",1,0)+IF(LEFT(I316)="-",1,0)+IF(LEFT(J316)="-",1,0))</f>
        <v>1</v>
      </c>
      <c r="M316" s="172">
        <f t="shared" si="12"/>
        <v>1</v>
      </c>
      <c r="N316" s="173" t="str">
        <f t="shared" si="12"/>
        <v/>
      </c>
    </row>
    <row r="317" spans="1:14">
      <c r="A317" s="122"/>
      <c r="B317" s="174" t="s">
        <v>133</v>
      </c>
      <c r="C317" s="175" t="str">
        <f>IF(C311&gt;"",C311&amp;" / "&amp;C312,"")</f>
        <v>Olli Lukinmaa / Yuri Afanassiev</v>
      </c>
      <c r="D317" s="175" t="str">
        <f>IF(G311&gt;"",G311&amp;" / "&amp;G312,"")</f>
        <v>Niko Aitto-Oja / Julius Rantala</v>
      </c>
      <c r="E317" s="176"/>
      <c r="F317" s="163">
        <v>7</v>
      </c>
      <c r="G317" s="163">
        <v>3</v>
      </c>
      <c r="H317" s="163">
        <v>5</v>
      </c>
      <c r="I317" s="163"/>
      <c r="J317" s="169"/>
      <c r="K317" s="170">
        <f>IF(ISBLANK(F317),"",COUNTIF(F317:J317,"&gt;=0"))</f>
        <v>3</v>
      </c>
      <c r="L317" s="171">
        <f>IF(ISBLANK(F317),"",IF(LEFT(F317)="-",1,0)+IF(LEFT(G317)="-",1,0)+IF(LEFT(H317)="-",1,0)+IF(LEFT(I317)="-",1,0)+IF(LEFT(J317)="-",1,0))</f>
        <v>0</v>
      </c>
      <c r="M317" s="172">
        <f t="shared" si="12"/>
        <v>1</v>
      </c>
      <c r="N317" s="173" t="str">
        <f t="shared" si="12"/>
        <v/>
      </c>
    </row>
    <row r="318" spans="1:14">
      <c r="A318" s="122"/>
      <c r="B318" s="160" t="s">
        <v>121</v>
      </c>
      <c r="C318" s="161" t="str">
        <f>IF(C308&gt;"",C308&amp;" - "&amp;G309,"")</f>
        <v>Olli Lukinmaa - Julius Rantala</v>
      </c>
      <c r="D318" s="161"/>
      <c r="E318" s="162"/>
      <c r="F318" s="163"/>
      <c r="G318" s="163"/>
      <c r="H318" s="163"/>
      <c r="I318" s="163"/>
      <c r="J318" s="169"/>
      <c r="K318" s="170" t="str">
        <f>IF(ISBLANK(F318),"",COUNTIF(F318:J318,"&gt;=0"))</f>
        <v/>
      </c>
      <c r="L318" s="171" t="str">
        <f>IF(ISBLANK(F318),"",IF(LEFT(F318)="-",1,0)+IF(LEFT(G318)="-",1,0)+IF(LEFT(H318)="-",1,0)+IF(LEFT(I318)="-",1,0)+IF(LEFT(J318)="-",1,0))</f>
        <v/>
      </c>
      <c r="M318" s="172" t="str">
        <f t="shared" si="12"/>
        <v/>
      </c>
      <c r="N318" s="173" t="str">
        <f t="shared" si="12"/>
        <v/>
      </c>
    </row>
    <row r="319" spans="1:14" ht="15.75" thickBot="1">
      <c r="A319" s="122"/>
      <c r="B319" s="160" t="s">
        <v>122</v>
      </c>
      <c r="C319" s="161" t="str">
        <f>IF(C309&gt;"",C309&amp;" - "&amp;G308,"")</f>
        <v>Yuri Afanassiev - Niko Aitto-Oja</v>
      </c>
      <c r="D319" s="161"/>
      <c r="E319" s="162"/>
      <c r="F319" s="163"/>
      <c r="G319" s="163"/>
      <c r="H319" s="163"/>
      <c r="I319" s="163"/>
      <c r="J319" s="169"/>
      <c r="K319" s="177" t="str">
        <f>IF(ISBLANK(F319),"",COUNTIF(F319:J319,"&gt;=0"))</f>
        <v/>
      </c>
      <c r="L319" s="178" t="str">
        <f>IF(ISBLANK(F319),"",IF(LEFT(F319)="-",1,0)+IF(LEFT(G319)="-",1,0)+IF(LEFT(H319)="-",1,0)+IF(LEFT(I319)="-",1,0)+IF(LEFT(J319)="-",1,0))</f>
        <v/>
      </c>
      <c r="M319" s="179" t="str">
        <f t="shared" si="12"/>
        <v/>
      </c>
      <c r="N319" s="180" t="str">
        <f t="shared" si="12"/>
        <v/>
      </c>
    </row>
    <row r="320" spans="1:14" ht="19.5" thickBot="1">
      <c r="A320" s="122"/>
      <c r="B320" s="181"/>
      <c r="C320" s="182"/>
      <c r="D320" s="182"/>
      <c r="E320" s="182"/>
      <c r="F320" s="183"/>
      <c r="G320" s="183"/>
      <c r="H320" s="184"/>
      <c r="I320" s="185" t="s">
        <v>123</v>
      </c>
      <c r="J320" s="185"/>
      <c r="K320" s="186">
        <f>COUNTIF(K315:K319,"=3")</f>
        <v>3</v>
      </c>
      <c r="L320" s="187">
        <f>COUNTIF(L315:L319,"=3")</f>
        <v>0</v>
      </c>
      <c r="M320" s="188">
        <f>SUM(M315:M319)</f>
        <v>3</v>
      </c>
      <c r="N320" s="189">
        <f>SUM(N315:N319)</f>
        <v>0</v>
      </c>
    </row>
    <row r="321" spans="1:14">
      <c r="A321" s="122"/>
      <c r="B321" s="190" t="s">
        <v>124</v>
      </c>
      <c r="C321" s="182"/>
      <c r="D321" s="182"/>
      <c r="E321" s="182"/>
      <c r="F321" s="182"/>
      <c r="G321" s="182"/>
      <c r="H321" s="182"/>
      <c r="I321" s="182"/>
      <c r="J321" s="182"/>
      <c r="K321" s="122"/>
      <c r="L321" s="122"/>
      <c r="M321" s="122"/>
      <c r="N321" s="134"/>
    </row>
    <row r="322" spans="1:14">
      <c r="A322" s="122"/>
      <c r="B322" s="191" t="s">
        <v>125</v>
      </c>
      <c r="C322" s="192"/>
      <c r="D322" s="193" t="s">
        <v>126</v>
      </c>
      <c r="E322" s="192"/>
      <c r="F322" s="193" t="s">
        <v>35</v>
      </c>
      <c r="G322" s="193"/>
      <c r="H322" s="194"/>
      <c r="I322" s="122"/>
      <c r="J322" s="195" t="s">
        <v>127</v>
      </c>
      <c r="K322" s="195"/>
      <c r="L322" s="195"/>
      <c r="M322" s="195"/>
      <c r="N322" s="196"/>
    </row>
    <row r="323" spans="1:14" ht="21.75" thickBot="1">
      <c r="A323" s="122"/>
      <c r="B323" s="197"/>
      <c r="C323" s="198"/>
      <c r="D323" s="198"/>
      <c r="E323" s="199"/>
      <c r="F323" s="198"/>
      <c r="G323" s="198"/>
      <c r="H323" s="198"/>
      <c r="I323" s="198"/>
      <c r="J323" s="200" t="str">
        <f>IF(M320=3,C307,IF(N320=3,G307,""))</f>
        <v>PT Espoo</v>
      </c>
      <c r="K323" s="200"/>
      <c r="L323" s="200"/>
      <c r="M323" s="200"/>
      <c r="N323" s="201"/>
    </row>
    <row r="324" spans="1:14">
      <c r="A324" s="122"/>
      <c r="B324" s="202"/>
      <c r="C324" s="203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4"/>
    </row>
    <row r="326" spans="1:14">
      <c r="A326" s="122"/>
      <c r="B326" s="123"/>
      <c r="C326" s="124"/>
      <c r="D326" s="124"/>
      <c r="E326" s="124"/>
      <c r="F326" s="125"/>
      <c r="G326" s="126" t="s">
        <v>100</v>
      </c>
      <c r="H326" s="127"/>
      <c r="I326" s="128" t="s">
        <v>134</v>
      </c>
      <c r="J326" s="128"/>
      <c r="K326" s="128"/>
      <c r="L326" s="128"/>
      <c r="M326" s="128"/>
      <c r="N326" s="129"/>
    </row>
    <row r="327" spans="1:14">
      <c r="A327" s="122"/>
      <c r="B327" s="130"/>
      <c r="C327" s="66" t="s">
        <v>101</v>
      </c>
      <c r="D327" s="66"/>
      <c r="E327" s="122"/>
      <c r="F327" s="131"/>
      <c r="G327" s="126" t="s">
        <v>102</v>
      </c>
      <c r="H327" s="132"/>
      <c r="I327" s="128" t="s">
        <v>135</v>
      </c>
      <c r="J327" s="128"/>
      <c r="K327" s="128"/>
      <c r="L327" s="128"/>
      <c r="M327" s="128"/>
      <c r="N327" s="129"/>
    </row>
    <row r="328" spans="1:14" ht="15.75">
      <c r="A328" s="122"/>
      <c r="B328" s="130"/>
      <c r="C328" s="133" t="s">
        <v>128</v>
      </c>
      <c r="D328" s="133"/>
      <c r="E328" s="122"/>
      <c r="F328" s="131"/>
      <c r="G328" s="126" t="s">
        <v>103</v>
      </c>
      <c r="H328" s="132"/>
      <c r="I328" s="128" t="s">
        <v>203</v>
      </c>
      <c r="J328" s="128"/>
      <c r="K328" s="128"/>
      <c r="L328" s="128"/>
      <c r="M328" s="128"/>
      <c r="N328" s="129"/>
    </row>
    <row r="329" spans="1:14" ht="15.75">
      <c r="A329" s="122"/>
      <c r="B329" s="130"/>
      <c r="C329" s="122" t="s">
        <v>129</v>
      </c>
      <c r="D329" s="133"/>
      <c r="E329" s="122"/>
      <c r="F329" s="131"/>
      <c r="G329" s="126" t="s">
        <v>130</v>
      </c>
      <c r="H329" s="132"/>
      <c r="I329" s="128"/>
      <c r="J329" s="128"/>
      <c r="K329" s="128"/>
      <c r="L329" s="128"/>
      <c r="M329" s="128"/>
      <c r="N329" s="129"/>
    </row>
    <row r="330" spans="1:14" ht="15.75" thickBot="1">
      <c r="A330" s="122"/>
      <c r="B330" s="130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34"/>
    </row>
    <row r="331" spans="1:14">
      <c r="A331" s="122"/>
      <c r="B331" s="135" t="s">
        <v>107</v>
      </c>
      <c r="C331" s="136" t="s">
        <v>10</v>
      </c>
      <c r="D331" s="136"/>
      <c r="E331" s="137"/>
      <c r="F331" s="138" t="s">
        <v>108</v>
      </c>
      <c r="G331" s="136" t="s">
        <v>86</v>
      </c>
      <c r="H331" s="136"/>
      <c r="I331" s="136"/>
      <c r="J331" s="136"/>
      <c r="K331" s="136"/>
      <c r="L331" s="136"/>
      <c r="M331" s="136"/>
      <c r="N331" s="139"/>
    </row>
    <row r="332" spans="1:14">
      <c r="A332" s="122"/>
      <c r="B332" s="140" t="s">
        <v>109</v>
      </c>
      <c r="C332" s="141" t="s">
        <v>159</v>
      </c>
      <c r="D332" s="141"/>
      <c r="E332" s="142"/>
      <c r="F332" s="143" t="s">
        <v>110</v>
      </c>
      <c r="G332" s="141" t="s">
        <v>166</v>
      </c>
      <c r="H332" s="141"/>
      <c r="I332" s="141"/>
      <c r="J332" s="141"/>
      <c r="K332" s="141"/>
      <c r="L332" s="141"/>
      <c r="M332" s="141"/>
      <c r="N332" s="144"/>
    </row>
    <row r="333" spans="1:14">
      <c r="A333" s="122"/>
      <c r="B333" s="140" t="s">
        <v>111</v>
      </c>
      <c r="C333" s="141" t="s">
        <v>160</v>
      </c>
      <c r="D333" s="141"/>
      <c r="E333" s="142"/>
      <c r="F333" s="143" t="s">
        <v>112</v>
      </c>
      <c r="G333" s="141" t="s">
        <v>167</v>
      </c>
      <c r="H333" s="141"/>
      <c r="I333" s="141"/>
      <c r="J333" s="141"/>
      <c r="K333" s="141"/>
      <c r="L333" s="141"/>
      <c r="M333" s="141"/>
      <c r="N333" s="144"/>
    </row>
    <row r="334" spans="1:14">
      <c r="A334" s="122"/>
      <c r="B334" s="145" t="s">
        <v>131</v>
      </c>
      <c r="C334" s="146"/>
      <c r="D334" s="146"/>
      <c r="E334" s="147"/>
      <c r="F334" s="146" t="s">
        <v>131</v>
      </c>
      <c r="G334" s="146"/>
      <c r="H334" s="146"/>
      <c r="I334" s="146"/>
      <c r="J334" s="146"/>
      <c r="K334" s="146"/>
      <c r="L334" s="146"/>
      <c r="M334" s="146"/>
      <c r="N334" s="148"/>
    </row>
    <row r="335" spans="1:14">
      <c r="A335" s="122"/>
      <c r="B335" s="149" t="s">
        <v>132</v>
      </c>
      <c r="C335" s="141" t="s">
        <v>159</v>
      </c>
      <c r="D335" s="141"/>
      <c r="E335" s="142"/>
      <c r="F335" s="150" t="s">
        <v>132</v>
      </c>
      <c r="G335" s="141" t="s">
        <v>166</v>
      </c>
      <c r="H335" s="141"/>
      <c r="I335" s="141"/>
      <c r="J335" s="141"/>
      <c r="K335" s="141"/>
      <c r="L335" s="141"/>
      <c r="M335" s="141"/>
      <c r="N335" s="144"/>
    </row>
    <row r="336" spans="1:14" ht="15.75" thickBot="1">
      <c r="A336" s="122"/>
      <c r="B336" s="151" t="s">
        <v>132</v>
      </c>
      <c r="C336" s="141" t="s">
        <v>160</v>
      </c>
      <c r="D336" s="141"/>
      <c r="E336" s="153"/>
      <c r="F336" s="154" t="s">
        <v>132</v>
      </c>
      <c r="G336" s="141" t="s">
        <v>167</v>
      </c>
      <c r="H336" s="141"/>
      <c r="I336" s="141"/>
      <c r="J336" s="141"/>
      <c r="K336" s="141"/>
      <c r="L336" s="141"/>
      <c r="M336" s="141"/>
      <c r="N336" s="144"/>
    </row>
    <row r="337" spans="1:14">
      <c r="A337" s="122"/>
      <c r="B337" s="130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34"/>
    </row>
    <row r="338" spans="1:14" ht="15.75" thickBot="1">
      <c r="A338" s="122"/>
      <c r="B338" s="156" t="s">
        <v>115</v>
      </c>
      <c r="C338" s="122"/>
      <c r="D338" s="122"/>
      <c r="E338" s="122"/>
      <c r="F338" s="157">
        <v>1</v>
      </c>
      <c r="G338" s="157">
        <v>2</v>
      </c>
      <c r="H338" s="157">
        <v>3</v>
      </c>
      <c r="I338" s="157">
        <v>4</v>
      </c>
      <c r="J338" s="157">
        <v>5</v>
      </c>
      <c r="K338" s="158" t="s">
        <v>26</v>
      </c>
      <c r="L338" s="158"/>
      <c r="M338" s="157" t="s">
        <v>116</v>
      </c>
      <c r="N338" s="159" t="s">
        <v>117</v>
      </c>
    </row>
    <row r="339" spans="1:14">
      <c r="A339" s="122"/>
      <c r="B339" s="160" t="s">
        <v>118</v>
      </c>
      <c r="C339" s="161" t="str">
        <f>IF(C332&gt;"",C332&amp;" - "&amp;G332,"")</f>
        <v>Henrik Vuoti - Amos Saarento</v>
      </c>
      <c r="D339" s="161"/>
      <c r="E339" s="162"/>
      <c r="F339" s="163">
        <v>9</v>
      </c>
      <c r="G339" s="163">
        <v>5</v>
      </c>
      <c r="H339" s="163">
        <v>-3</v>
      </c>
      <c r="I339" s="163">
        <v>-9</v>
      </c>
      <c r="J339" s="164">
        <v>-12</v>
      </c>
      <c r="K339" s="165">
        <f>IF(ISBLANK(F339),"",COUNTIF(F339:J339,"&gt;=0"))</f>
        <v>2</v>
      </c>
      <c r="L339" s="166">
        <f>IF(ISBLANK(F339),"",IF(LEFT(F339)="-",1,0)+IF(LEFT(G339)="-",1,0)+IF(LEFT(H339)="-",1,0)+IF(LEFT(I339)="-",1,0)+IF(LEFT(J339)="-",1,0))</f>
        <v>3</v>
      </c>
      <c r="M339" s="167" t="str">
        <f t="shared" ref="M339:M343" si="13">IF(K339=3,1,"")</f>
        <v/>
      </c>
      <c r="N339" s="168">
        <f t="shared" ref="N339:N343" si="14">IF(L339=3,1,"")</f>
        <v>1</v>
      </c>
    </row>
    <row r="340" spans="1:14">
      <c r="A340" s="122"/>
      <c r="B340" s="160" t="s">
        <v>119</v>
      </c>
      <c r="C340" s="161" t="str">
        <f>IF(C333&gt;"",C333&amp;" - "&amp;G333,"")</f>
        <v>Veeti Vaihoja - Aleksander Hämelin</v>
      </c>
      <c r="D340" s="161"/>
      <c r="E340" s="162"/>
      <c r="F340" s="163">
        <v>-7</v>
      </c>
      <c r="G340" s="163">
        <v>-3</v>
      </c>
      <c r="H340" s="163">
        <v>-6</v>
      </c>
      <c r="I340" s="163"/>
      <c r="J340" s="169"/>
      <c r="K340" s="170">
        <f>IF(ISBLANK(F340),"",COUNTIF(F340:J340,"&gt;=0"))</f>
        <v>0</v>
      </c>
      <c r="L340" s="171">
        <f>IF(ISBLANK(F340),"",IF(LEFT(F340)="-",1,0)+IF(LEFT(G340)="-",1,0)+IF(LEFT(H340)="-",1,0)+IF(LEFT(I340)="-",1,0)+IF(LEFT(J340)="-",1,0))</f>
        <v>3</v>
      </c>
      <c r="M340" s="172" t="str">
        <f t="shared" si="13"/>
        <v/>
      </c>
      <c r="N340" s="173">
        <f t="shared" si="14"/>
        <v>1</v>
      </c>
    </row>
    <row r="341" spans="1:14">
      <c r="A341" s="122"/>
      <c r="B341" s="174" t="s">
        <v>133</v>
      </c>
      <c r="C341" s="175" t="str">
        <f>IF(C335&gt;"",C335&amp;" / "&amp;C336,"")</f>
        <v>Henrik Vuoti / Veeti Vaihoja</v>
      </c>
      <c r="D341" s="175" t="str">
        <f>IF(G335&gt;"",G335&amp;" / "&amp;G336,"")</f>
        <v>Amos Saarento / Aleksander Hämelin</v>
      </c>
      <c r="E341" s="176"/>
      <c r="F341" s="163">
        <v>6</v>
      </c>
      <c r="G341" s="163">
        <v>7</v>
      </c>
      <c r="H341" s="163">
        <v>-8</v>
      </c>
      <c r="I341" s="163">
        <v>5</v>
      </c>
      <c r="J341" s="169"/>
      <c r="K341" s="170">
        <f>IF(ISBLANK(F341),"",COUNTIF(F341:J341,"&gt;=0"))</f>
        <v>3</v>
      </c>
      <c r="L341" s="171">
        <f>IF(ISBLANK(F341),"",IF(LEFT(F341)="-",1,0)+IF(LEFT(G341)="-",1,0)+IF(LEFT(H341)="-",1,0)+IF(LEFT(I341)="-",1,0)+IF(LEFT(J341)="-",1,0))</f>
        <v>1</v>
      </c>
      <c r="M341" s="172">
        <f t="shared" si="13"/>
        <v>1</v>
      </c>
      <c r="N341" s="173" t="str">
        <f t="shared" si="14"/>
        <v/>
      </c>
    </row>
    <row r="342" spans="1:14">
      <c r="A342" s="122"/>
      <c r="B342" s="160" t="s">
        <v>121</v>
      </c>
      <c r="C342" s="161" t="str">
        <f>IF(C332&gt;"",C332&amp;" - "&amp;G333,"")</f>
        <v>Henrik Vuoti - Aleksander Hämelin</v>
      </c>
      <c r="D342" s="161"/>
      <c r="E342" s="162"/>
      <c r="F342" s="163">
        <v>-2</v>
      </c>
      <c r="G342" s="163">
        <v>-2</v>
      </c>
      <c r="H342" s="163">
        <v>-7</v>
      </c>
      <c r="I342" s="163"/>
      <c r="J342" s="169"/>
      <c r="K342" s="170">
        <f>IF(ISBLANK(F342),"",COUNTIF(F342:J342,"&gt;=0"))</f>
        <v>0</v>
      </c>
      <c r="L342" s="171">
        <f>IF(ISBLANK(F342),"",IF(LEFT(F342)="-",1,0)+IF(LEFT(G342)="-",1,0)+IF(LEFT(H342)="-",1,0)+IF(LEFT(I342)="-",1,0)+IF(LEFT(J342)="-",1,0))</f>
        <v>3</v>
      </c>
      <c r="M342" s="172" t="str">
        <f t="shared" si="13"/>
        <v/>
      </c>
      <c r="N342" s="173">
        <f t="shared" si="14"/>
        <v>1</v>
      </c>
    </row>
    <row r="343" spans="1:14" ht="15.75" thickBot="1">
      <c r="A343" s="122"/>
      <c r="B343" s="160" t="s">
        <v>122</v>
      </c>
      <c r="C343" s="161" t="str">
        <f>IF(C333&gt;"",C333&amp;" - "&amp;G332,"")</f>
        <v>Veeti Vaihoja - Amos Saarento</v>
      </c>
      <c r="D343" s="161"/>
      <c r="E343" s="162"/>
      <c r="F343" s="163"/>
      <c r="G343" s="163"/>
      <c r="H343" s="163"/>
      <c r="I343" s="163"/>
      <c r="J343" s="169"/>
      <c r="K343" s="177" t="str">
        <f>IF(ISBLANK(F343),"",COUNTIF(F343:J343,"&gt;=0"))</f>
        <v/>
      </c>
      <c r="L343" s="178" t="str">
        <f>IF(ISBLANK(F343),"",IF(LEFT(F343)="-",1,0)+IF(LEFT(G343)="-",1,0)+IF(LEFT(H343)="-",1,0)+IF(LEFT(I343)="-",1,0)+IF(LEFT(J343)="-",1,0))</f>
        <v/>
      </c>
      <c r="M343" s="179" t="str">
        <f t="shared" si="13"/>
        <v/>
      </c>
      <c r="N343" s="180" t="str">
        <f t="shared" si="14"/>
        <v/>
      </c>
    </row>
    <row r="344" spans="1:14" ht="19.5" thickBot="1">
      <c r="A344" s="122"/>
      <c r="B344" s="181"/>
      <c r="C344" s="182"/>
      <c r="D344" s="182"/>
      <c r="E344" s="182"/>
      <c r="F344" s="183"/>
      <c r="G344" s="183"/>
      <c r="H344" s="184"/>
      <c r="I344" s="185" t="s">
        <v>123</v>
      </c>
      <c r="J344" s="185"/>
      <c r="K344" s="186">
        <f>COUNTIF(K339:K343,"=3")</f>
        <v>1</v>
      </c>
      <c r="L344" s="187">
        <f>COUNTIF(L339:L343,"=3")</f>
        <v>3</v>
      </c>
      <c r="M344" s="188">
        <f>SUM(M339:M343)</f>
        <v>1</v>
      </c>
      <c r="N344" s="189">
        <f>SUM(N339:N343)</f>
        <v>3</v>
      </c>
    </row>
    <row r="345" spans="1:14">
      <c r="A345" s="122"/>
      <c r="B345" s="190" t="s">
        <v>124</v>
      </c>
      <c r="C345" s="182"/>
      <c r="D345" s="182"/>
      <c r="E345" s="182"/>
      <c r="F345" s="182"/>
      <c r="G345" s="182"/>
      <c r="H345" s="182"/>
      <c r="I345" s="182"/>
      <c r="J345" s="182"/>
      <c r="K345" s="122"/>
      <c r="L345" s="122"/>
      <c r="M345" s="122"/>
      <c r="N345" s="134"/>
    </row>
    <row r="346" spans="1:14">
      <c r="A346" s="122"/>
      <c r="B346" s="191" t="s">
        <v>125</v>
      </c>
      <c r="C346" s="192"/>
      <c r="D346" s="193" t="s">
        <v>126</v>
      </c>
      <c r="E346" s="192"/>
      <c r="F346" s="193" t="s">
        <v>35</v>
      </c>
      <c r="G346" s="193"/>
      <c r="H346" s="194"/>
      <c r="I346" s="122"/>
      <c r="J346" s="195" t="s">
        <v>127</v>
      </c>
      <c r="K346" s="195"/>
      <c r="L346" s="195"/>
      <c r="M346" s="195"/>
      <c r="N346" s="196"/>
    </row>
    <row r="347" spans="1:14" ht="21.75" thickBot="1">
      <c r="A347" s="122"/>
      <c r="B347" s="197"/>
      <c r="C347" s="198"/>
      <c r="D347" s="198"/>
      <c r="E347" s="199"/>
      <c r="F347" s="198"/>
      <c r="G347" s="198"/>
      <c r="H347" s="198"/>
      <c r="I347" s="198"/>
      <c r="J347" s="200" t="str">
        <f>IF(M344=3,C331,IF(N344=3,G331,""))</f>
        <v>MBF 2</v>
      </c>
      <c r="K347" s="200"/>
      <c r="L347" s="200"/>
      <c r="M347" s="200"/>
      <c r="N347" s="201"/>
    </row>
    <row r="348" spans="1:14">
      <c r="A348" s="122"/>
      <c r="B348" s="202"/>
      <c r="C348" s="203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4"/>
    </row>
    <row r="350" spans="1:14">
      <c r="A350" s="122"/>
      <c r="B350" s="123"/>
      <c r="C350" s="124"/>
      <c r="D350" s="124"/>
      <c r="E350" s="124"/>
      <c r="F350" s="125"/>
      <c r="G350" s="126" t="s">
        <v>100</v>
      </c>
      <c r="H350" s="127"/>
      <c r="I350" s="128" t="s">
        <v>134</v>
      </c>
      <c r="J350" s="128"/>
      <c r="K350" s="128"/>
      <c r="L350" s="128"/>
      <c r="M350" s="128"/>
      <c r="N350" s="129"/>
    </row>
    <row r="351" spans="1:14">
      <c r="A351" s="122"/>
      <c r="B351" s="130"/>
      <c r="C351" s="66" t="s">
        <v>101</v>
      </c>
      <c r="D351" s="66"/>
      <c r="E351" s="122"/>
      <c r="F351" s="131"/>
      <c r="G351" s="126" t="s">
        <v>102</v>
      </c>
      <c r="H351" s="132"/>
      <c r="I351" s="128" t="s">
        <v>135</v>
      </c>
      <c r="J351" s="128"/>
      <c r="K351" s="128"/>
      <c r="L351" s="128"/>
      <c r="M351" s="128"/>
      <c r="N351" s="129"/>
    </row>
    <row r="352" spans="1:14" ht="15.75">
      <c r="A352" s="122"/>
      <c r="B352" s="130"/>
      <c r="C352" s="133" t="s">
        <v>128</v>
      </c>
      <c r="D352" s="133"/>
      <c r="E352" s="122"/>
      <c r="F352" s="131"/>
      <c r="G352" s="126" t="s">
        <v>103</v>
      </c>
      <c r="H352" s="132"/>
      <c r="I352" s="128" t="s">
        <v>214</v>
      </c>
      <c r="J352" s="128"/>
      <c r="K352" s="128"/>
      <c r="L352" s="128"/>
      <c r="M352" s="128"/>
      <c r="N352" s="129"/>
    </row>
    <row r="353" spans="1:14" ht="15.75">
      <c r="A353" s="122"/>
      <c r="B353" s="130"/>
      <c r="C353" s="122" t="s">
        <v>129</v>
      </c>
      <c r="D353" s="133"/>
      <c r="E353" s="122"/>
      <c r="F353" s="131"/>
      <c r="G353" s="126" t="s">
        <v>130</v>
      </c>
      <c r="H353" s="132"/>
      <c r="I353" s="128">
        <v>43582</v>
      </c>
      <c r="J353" s="128"/>
      <c r="K353" s="128"/>
      <c r="L353" s="128"/>
      <c r="M353" s="128"/>
      <c r="N353" s="129"/>
    </row>
    <row r="354" spans="1:14" ht="15.75" thickBot="1">
      <c r="A354" s="122"/>
      <c r="B354" s="130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34"/>
    </row>
    <row r="355" spans="1:14">
      <c r="A355" s="122"/>
      <c r="B355" s="135" t="s">
        <v>107</v>
      </c>
      <c r="C355" s="136" t="s">
        <v>6</v>
      </c>
      <c r="D355" s="136"/>
      <c r="E355" s="137"/>
      <c r="F355" s="138" t="s">
        <v>108</v>
      </c>
      <c r="G355" s="136" t="s">
        <v>86</v>
      </c>
      <c r="H355" s="136"/>
      <c r="I355" s="136"/>
      <c r="J355" s="136"/>
      <c r="K355" s="136"/>
      <c r="L355" s="136"/>
      <c r="M355" s="136"/>
      <c r="N355" s="139"/>
    </row>
    <row r="356" spans="1:14">
      <c r="A356" s="122"/>
      <c r="B356" s="140" t="s">
        <v>109</v>
      </c>
      <c r="C356" s="141" t="s">
        <v>204</v>
      </c>
      <c r="D356" s="141"/>
      <c r="E356" s="142"/>
      <c r="F356" s="143" t="s">
        <v>110</v>
      </c>
      <c r="G356" s="141" t="s">
        <v>167</v>
      </c>
      <c r="H356" s="141"/>
      <c r="I356" s="141"/>
      <c r="J356" s="141"/>
      <c r="K356" s="141"/>
      <c r="L356" s="141"/>
      <c r="M356" s="141"/>
      <c r="N356" s="144"/>
    </row>
    <row r="357" spans="1:14">
      <c r="A357" s="122"/>
      <c r="B357" s="140" t="s">
        <v>111</v>
      </c>
      <c r="C357" s="141" t="s">
        <v>205</v>
      </c>
      <c r="D357" s="141"/>
      <c r="E357" s="142"/>
      <c r="F357" s="143" t="s">
        <v>112</v>
      </c>
      <c r="G357" s="141" t="s">
        <v>166</v>
      </c>
      <c r="H357" s="141"/>
      <c r="I357" s="141"/>
      <c r="J357" s="141"/>
      <c r="K357" s="141"/>
      <c r="L357" s="141"/>
      <c r="M357" s="141"/>
      <c r="N357" s="144"/>
    </row>
    <row r="358" spans="1:14">
      <c r="A358" s="122"/>
      <c r="B358" s="145" t="s">
        <v>131</v>
      </c>
      <c r="C358" s="146"/>
      <c r="D358" s="146"/>
      <c r="E358" s="147"/>
      <c r="F358" s="146" t="s">
        <v>131</v>
      </c>
      <c r="G358" s="146"/>
      <c r="H358" s="146"/>
      <c r="I358" s="146"/>
      <c r="J358" s="146"/>
      <c r="K358" s="146"/>
      <c r="L358" s="146"/>
      <c r="M358" s="146"/>
      <c r="N358" s="148"/>
    </row>
    <row r="359" spans="1:14">
      <c r="A359" s="122"/>
      <c r="B359" s="149" t="s">
        <v>132</v>
      </c>
      <c r="C359" s="141" t="s">
        <v>204</v>
      </c>
      <c r="D359" s="141"/>
      <c r="E359" s="142"/>
      <c r="F359" s="150" t="s">
        <v>132</v>
      </c>
      <c r="G359" s="141" t="s">
        <v>167</v>
      </c>
      <c r="H359" s="141"/>
      <c r="I359" s="141"/>
      <c r="J359" s="141"/>
      <c r="K359" s="141"/>
      <c r="L359" s="141"/>
      <c r="M359" s="141"/>
      <c r="N359" s="144"/>
    </row>
    <row r="360" spans="1:14" ht="15.75" thickBot="1">
      <c r="A360" s="122"/>
      <c r="B360" s="151" t="s">
        <v>132</v>
      </c>
      <c r="C360" s="141" t="s">
        <v>205</v>
      </c>
      <c r="D360" s="141"/>
      <c r="E360" s="153"/>
      <c r="F360" s="154" t="s">
        <v>132</v>
      </c>
      <c r="G360" s="141" t="s">
        <v>166</v>
      </c>
      <c r="H360" s="141"/>
      <c r="I360" s="141"/>
      <c r="J360" s="141"/>
      <c r="K360" s="141"/>
      <c r="L360" s="141"/>
      <c r="M360" s="141"/>
      <c r="N360" s="144"/>
    </row>
    <row r="361" spans="1:14">
      <c r="A361" s="122"/>
      <c r="B361" s="130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34"/>
    </row>
    <row r="362" spans="1:14" ht="15.75" thickBot="1">
      <c r="A362" s="122"/>
      <c r="B362" s="156" t="s">
        <v>115</v>
      </c>
      <c r="C362" s="122"/>
      <c r="D362" s="122"/>
      <c r="E362" s="122"/>
      <c r="F362" s="157">
        <v>1</v>
      </c>
      <c r="G362" s="157">
        <v>2</v>
      </c>
      <c r="H362" s="157">
        <v>3</v>
      </c>
      <c r="I362" s="157">
        <v>4</v>
      </c>
      <c r="J362" s="157">
        <v>5</v>
      </c>
      <c r="K362" s="158" t="s">
        <v>26</v>
      </c>
      <c r="L362" s="158"/>
      <c r="M362" s="157" t="s">
        <v>116</v>
      </c>
      <c r="N362" s="159" t="s">
        <v>117</v>
      </c>
    </row>
    <row r="363" spans="1:14">
      <c r="A363" s="122"/>
      <c r="B363" s="160" t="s">
        <v>118</v>
      </c>
      <c r="C363" s="161" t="str">
        <f>IF(C356&gt;"",C356&amp;" - "&amp;G356,"")</f>
        <v>Matias Vesalainen - Aleksander Hämelin</v>
      </c>
      <c r="D363" s="161"/>
      <c r="E363" s="162"/>
      <c r="F363" s="163">
        <v>3</v>
      </c>
      <c r="G363" s="163">
        <v>3</v>
      </c>
      <c r="H363" s="163">
        <v>6</v>
      </c>
      <c r="I363" s="163"/>
      <c r="J363" s="164"/>
      <c r="K363" s="165">
        <f>IF(ISBLANK(F363),"",COUNTIF(F363:J363,"&gt;=0"))</f>
        <v>3</v>
      </c>
      <c r="L363" s="166">
        <f>IF(ISBLANK(F363),"",IF(LEFT(F363)="-",1,0)+IF(LEFT(G363)="-",1,0)+IF(LEFT(H363)="-",1,0)+IF(LEFT(I363)="-",1,0)+IF(LEFT(J363)="-",1,0))</f>
        <v>0</v>
      </c>
      <c r="M363" s="167">
        <f t="shared" ref="M363:M367" si="15">IF(K363=3,1,"")</f>
        <v>1</v>
      </c>
      <c r="N363" s="168" t="str">
        <f t="shared" ref="N363:N367" si="16">IF(L363=3,1,"")</f>
        <v/>
      </c>
    </row>
    <row r="364" spans="1:14">
      <c r="A364" s="122"/>
      <c r="B364" s="160" t="s">
        <v>119</v>
      </c>
      <c r="C364" s="161" t="str">
        <f>IF(C357&gt;"",C357&amp;" - "&amp;G357,"")</f>
        <v>Rasmus Vesalainen - Amos Saarento</v>
      </c>
      <c r="D364" s="161"/>
      <c r="E364" s="162"/>
      <c r="F364" s="163">
        <v>2</v>
      </c>
      <c r="G364" s="163">
        <v>5</v>
      </c>
      <c r="H364" s="163">
        <v>2</v>
      </c>
      <c r="I364" s="163"/>
      <c r="J364" s="169"/>
      <c r="K364" s="170">
        <f>IF(ISBLANK(F364),"",COUNTIF(F364:J364,"&gt;=0"))</f>
        <v>3</v>
      </c>
      <c r="L364" s="171">
        <f>IF(ISBLANK(F364),"",IF(LEFT(F364)="-",1,0)+IF(LEFT(G364)="-",1,0)+IF(LEFT(H364)="-",1,0)+IF(LEFT(I364)="-",1,0)+IF(LEFT(J364)="-",1,0))</f>
        <v>0</v>
      </c>
      <c r="M364" s="172">
        <f t="shared" si="15"/>
        <v>1</v>
      </c>
      <c r="N364" s="173" t="str">
        <f t="shared" si="16"/>
        <v/>
      </c>
    </row>
    <row r="365" spans="1:14">
      <c r="A365" s="122"/>
      <c r="B365" s="174" t="s">
        <v>133</v>
      </c>
      <c r="C365" s="175" t="str">
        <f>IF(C359&gt;"",C359&amp;" / "&amp;C360,"")</f>
        <v>Matias Vesalainen / Rasmus Vesalainen</v>
      </c>
      <c r="D365" s="175" t="str">
        <f>IF(G359&gt;"",G359&amp;" / "&amp;G360,"")</f>
        <v>Aleksander Hämelin / Amos Saarento</v>
      </c>
      <c r="E365" s="176"/>
      <c r="F365" s="163">
        <v>7</v>
      </c>
      <c r="G365" s="163">
        <v>1</v>
      </c>
      <c r="H365" s="163">
        <v>7</v>
      </c>
      <c r="I365" s="163"/>
      <c r="J365" s="169"/>
      <c r="K365" s="170">
        <f>IF(ISBLANK(F365),"",COUNTIF(F365:J365,"&gt;=0"))</f>
        <v>3</v>
      </c>
      <c r="L365" s="171">
        <f>IF(ISBLANK(F365),"",IF(LEFT(F365)="-",1,0)+IF(LEFT(G365)="-",1,0)+IF(LEFT(H365)="-",1,0)+IF(LEFT(I365)="-",1,0)+IF(LEFT(J365)="-",1,0))</f>
        <v>0</v>
      </c>
      <c r="M365" s="172">
        <f t="shared" si="15"/>
        <v>1</v>
      </c>
      <c r="N365" s="173" t="str">
        <f t="shared" si="16"/>
        <v/>
      </c>
    </row>
    <row r="366" spans="1:14">
      <c r="A366" s="122"/>
      <c r="B366" s="160" t="s">
        <v>121</v>
      </c>
      <c r="C366" s="161" t="str">
        <f>IF(C356&gt;"",C356&amp;" - "&amp;G357,"")</f>
        <v>Matias Vesalainen - Amos Saarento</v>
      </c>
      <c r="D366" s="161"/>
      <c r="E366" s="162"/>
      <c r="F366" s="163"/>
      <c r="G366" s="163"/>
      <c r="H366" s="163"/>
      <c r="I366" s="163"/>
      <c r="J366" s="169"/>
      <c r="K366" s="170" t="str">
        <f>IF(ISBLANK(F366),"",COUNTIF(F366:J366,"&gt;=0"))</f>
        <v/>
      </c>
      <c r="L366" s="171" t="str">
        <f>IF(ISBLANK(F366),"",IF(LEFT(F366)="-",1,0)+IF(LEFT(G366)="-",1,0)+IF(LEFT(H366)="-",1,0)+IF(LEFT(I366)="-",1,0)+IF(LEFT(J366)="-",1,0))</f>
        <v/>
      </c>
      <c r="M366" s="172" t="str">
        <f t="shared" si="15"/>
        <v/>
      </c>
      <c r="N366" s="173" t="str">
        <f t="shared" si="16"/>
        <v/>
      </c>
    </row>
    <row r="367" spans="1:14" ht="15.75" thickBot="1">
      <c r="A367" s="122"/>
      <c r="B367" s="160" t="s">
        <v>122</v>
      </c>
      <c r="C367" s="161" t="str">
        <f>IF(C357&gt;"",C357&amp;" - "&amp;G356,"")</f>
        <v>Rasmus Vesalainen - Aleksander Hämelin</v>
      </c>
      <c r="D367" s="161"/>
      <c r="E367" s="162"/>
      <c r="F367" s="163"/>
      <c r="G367" s="163"/>
      <c r="H367" s="163"/>
      <c r="I367" s="163"/>
      <c r="J367" s="169"/>
      <c r="K367" s="177" t="str">
        <f>IF(ISBLANK(F367),"",COUNTIF(F367:J367,"&gt;=0"))</f>
        <v/>
      </c>
      <c r="L367" s="178" t="str">
        <f>IF(ISBLANK(F367),"",IF(LEFT(F367)="-",1,0)+IF(LEFT(G367)="-",1,0)+IF(LEFT(H367)="-",1,0)+IF(LEFT(I367)="-",1,0)+IF(LEFT(J367)="-",1,0))</f>
        <v/>
      </c>
      <c r="M367" s="179" t="str">
        <f t="shared" si="15"/>
        <v/>
      </c>
      <c r="N367" s="180" t="str">
        <f t="shared" si="16"/>
        <v/>
      </c>
    </row>
    <row r="368" spans="1:14" ht="19.5" thickBot="1">
      <c r="A368" s="122"/>
      <c r="B368" s="181"/>
      <c r="C368" s="182"/>
      <c r="D368" s="182"/>
      <c r="E368" s="182"/>
      <c r="F368" s="183"/>
      <c r="G368" s="183"/>
      <c r="H368" s="184"/>
      <c r="I368" s="185" t="s">
        <v>123</v>
      </c>
      <c r="J368" s="185"/>
      <c r="K368" s="186">
        <f>COUNTIF(K363:K367,"=3")</f>
        <v>3</v>
      </c>
      <c r="L368" s="187">
        <f>COUNTIF(L363:L367,"=3")</f>
        <v>0</v>
      </c>
      <c r="M368" s="188">
        <f>SUM(M363:M367)</f>
        <v>3</v>
      </c>
      <c r="N368" s="189">
        <f>SUM(N363:N367)</f>
        <v>0</v>
      </c>
    </row>
    <row r="369" spans="1:14">
      <c r="A369" s="122"/>
      <c r="B369" s="190" t="s">
        <v>124</v>
      </c>
      <c r="C369" s="182"/>
      <c r="D369" s="182"/>
      <c r="E369" s="182"/>
      <c r="F369" s="182"/>
      <c r="G369" s="182"/>
      <c r="H369" s="182"/>
      <c r="I369" s="182"/>
      <c r="J369" s="182"/>
      <c r="K369" s="122"/>
      <c r="L369" s="122"/>
      <c r="M369" s="122"/>
      <c r="N369" s="134"/>
    </row>
    <row r="370" spans="1:14">
      <c r="A370" s="122"/>
      <c r="B370" s="191" t="s">
        <v>125</v>
      </c>
      <c r="C370" s="192"/>
      <c r="D370" s="193" t="s">
        <v>126</v>
      </c>
      <c r="E370" s="192"/>
      <c r="F370" s="193" t="s">
        <v>35</v>
      </c>
      <c r="G370" s="193"/>
      <c r="H370" s="194"/>
      <c r="I370" s="122"/>
      <c r="J370" s="195" t="s">
        <v>127</v>
      </c>
      <c r="K370" s="195"/>
      <c r="L370" s="195"/>
      <c r="M370" s="195"/>
      <c r="N370" s="196"/>
    </row>
    <row r="371" spans="1:14" ht="21.75" thickBot="1">
      <c r="A371" s="122"/>
      <c r="B371" s="197"/>
      <c r="C371" s="198"/>
      <c r="D371" s="198"/>
      <c r="E371" s="199"/>
      <c r="F371" s="198"/>
      <c r="G371" s="198"/>
      <c r="H371" s="198"/>
      <c r="I371" s="198"/>
      <c r="J371" s="200" t="str">
        <f>IF(M368=3,C355,IF(N368=3,G355,""))</f>
        <v>KoKa</v>
      </c>
      <c r="K371" s="200"/>
      <c r="L371" s="200"/>
      <c r="M371" s="200"/>
      <c r="N371" s="201"/>
    </row>
    <row r="372" spans="1:14">
      <c r="A372" s="122"/>
      <c r="B372" s="202"/>
      <c r="C372" s="203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4"/>
    </row>
    <row r="374" spans="1:14">
      <c r="A374" s="122"/>
      <c r="B374" s="123"/>
      <c r="C374" s="124"/>
      <c r="D374" s="124"/>
      <c r="E374" s="124"/>
      <c r="F374" s="125"/>
      <c r="G374" s="126" t="s">
        <v>100</v>
      </c>
      <c r="H374" s="127"/>
      <c r="I374" s="128" t="s">
        <v>134</v>
      </c>
      <c r="J374" s="128"/>
      <c r="K374" s="128"/>
      <c r="L374" s="128"/>
      <c r="M374" s="128"/>
      <c r="N374" s="129"/>
    </row>
    <row r="375" spans="1:14">
      <c r="A375" s="122"/>
      <c r="B375" s="130"/>
      <c r="C375" s="66" t="s">
        <v>101</v>
      </c>
      <c r="D375" s="66"/>
      <c r="E375" s="122"/>
      <c r="F375" s="131"/>
      <c r="G375" s="126" t="s">
        <v>102</v>
      </c>
      <c r="H375" s="132"/>
      <c r="I375" s="128" t="s">
        <v>135</v>
      </c>
      <c r="J375" s="128"/>
      <c r="K375" s="128"/>
      <c r="L375" s="128"/>
      <c r="M375" s="128"/>
      <c r="N375" s="129"/>
    </row>
    <row r="376" spans="1:14" ht="15.75">
      <c r="A376" s="122"/>
      <c r="B376" s="130"/>
      <c r="C376" s="133" t="s">
        <v>128</v>
      </c>
      <c r="D376" s="133"/>
      <c r="E376" s="122"/>
      <c r="F376" s="131"/>
      <c r="G376" s="126" t="s">
        <v>103</v>
      </c>
      <c r="H376" s="132"/>
      <c r="I376" s="128" t="s">
        <v>214</v>
      </c>
      <c r="J376" s="128"/>
      <c r="K376" s="128"/>
      <c r="L376" s="128"/>
      <c r="M376" s="128"/>
      <c r="N376" s="129"/>
    </row>
    <row r="377" spans="1:14" ht="15.75">
      <c r="A377" s="122"/>
      <c r="B377" s="130"/>
      <c r="C377" s="122" t="s">
        <v>129</v>
      </c>
      <c r="D377" s="133"/>
      <c r="E377" s="122"/>
      <c r="F377" s="131"/>
      <c r="G377" s="126" t="s">
        <v>130</v>
      </c>
      <c r="H377" s="132"/>
      <c r="I377" s="128"/>
      <c r="J377" s="128"/>
      <c r="K377" s="128"/>
      <c r="L377" s="128"/>
      <c r="M377" s="128"/>
      <c r="N377" s="129"/>
    </row>
    <row r="378" spans="1:14" ht="15.75" thickBot="1">
      <c r="A378" s="122"/>
      <c r="B378" s="130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34"/>
    </row>
    <row r="379" spans="1:14">
      <c r="A379" s="122"/>
      <c r="B379" s="135" t="s">
        <v>107</v>
      </c>
      <c r="C379" s="136" t="s">
        <v>8</v>
      </c>
      <c r="D379" s="136"/>
      <c r="E379" s="137"/>
      <c r="F379" s="138" t="s">
        <v>108</v>
      </c>
      <c r="G379" s="136" t="s">
        <v>7</v>
      </c>
      <c r="H379" s="136"/>
      <c r="I379" s="136"/>
      <c r="J379" s="136"/>
      <c r="K379" s="136"/>
      <c r="L379" s="136"/>
      <c r="M379" s="136"/>
      <c r="N379" s="139"/>
    </row>
    <row r="380" spans="1:14">
      <c r="A380" s="122"/>
      <c r="B380" s="140" t="s">
        <v>109</v>
      </c>
      <c r="C380" s="141" t="s">
        <v>183</v>
      </c>
      <c r="D380" s="141"/>
      <c r="E380" s="142"/>
      <c r="F380" s="143" t="s">
        <v>110</v>
      </c>
      <c r="G380" s="141" t="s">
        <v>177</v>
      </c>
      <c r="H380" s="141"/>
      <c r="I380" s="141"/>
      <c r="J380" s="141"/>
      <c r="K380" s="141"/>
      <c r="L380" s="141"/>
      <c r="M380" s="141"/>
      <c r="N380" s="144"/>
    </row>
    <row r="381" spans="1:14">
      <c r="A381" s="122"/>
      <c r="B381" s="140" t="s">
        <v>111</v>
      </c>
      <c r="C381" s="141" t="s">
        <v>227</v>
      </c>
      <c r="D381" s="141"/>
      <c r="E381" s="142"/>
      <c r="F381" s="143" t="s">
        <v>112</v>
      </c>
      <c r="G381" s="141" t="s">
        <v>176</v>
      </c>
      <c r="H381" s="141"/>
      <c r="I381" s="141"/>
      <c r="J381" s="141"/>
      <c r="K381" s="141"/>
      <c r="L381" s="141"/>
      <c r="M381" s="141"/>
      <c r="N381" s="144"/>
    </row>
    <row r="382" spans="1:14">
      <c r="A382" s="122"/>
      <c r="B382" s="145" t="s">
        <v>131</v>
      </c>
      <c r="C382" s="146"/>
      <c r="D382" s="146"/>
      <c r="E382" s="147"/>
      <c r="F382" s="146" t="s">
        <v>131</v>
      </c>
      <c r="G382" s="146"/>
      <c r="H382" s="146"/>
      <c r="I382" s="146"/>
      <c r="J382" s="146"/>
      <c r="K382" s="146"/>
      <c r="L382" s="146"/>
      <c r="M382" s="146"/>
      <c r="N382" s="148"/>
    </row>
    <row r="383" spans="1:14">
      <c r="A383" s="122"/>
      <c r="B383" s="149" t="s">
        <v>132</v>
      </c>
      <c r="C383" s="141" t="s">
        <v>183</v>
      </c>
      <c r="D383" s="141"/>
      <c r="E383" s="142"/>
      <c r="F383" s="150" t="s">
        <v>132</v>
      </c>
      <c r="G383" s="141" t="s">
        <v>177</v>
      </c>
      <c r="H383" s="141"/>
      <c r="I383" s="141"/>
      <c r="J383" s="141"/>
      <c r="K383" s="141"/>
      <c r="L383" s="141"/>
      <c r="M383" s="141"/>
      <c r="N383" s="144"/>
    </row>
    <row r="384" spans="1:14" ht="15.75" thickBot="1">
      <c r="A384" s="122"/>
      <c r="B384" s="151" t="s">
        <v>132</v>
      </c>
      <c r="C384" s="141" t="s">
        <v>227</v>
      </c>
      <c r="D384" s="141"/>
      <c r="E384" s="153"/>
      <c r="F384" s="154" t="s">
        <v>132</v>
      </c>
      <c r="G384" s="141" t="s">
        <v>176</v>
      </c>
      <c r="H384" s="141"/>
      <c r="I384" s="141"/>
      <c r="J384" s="141"/>
      <c r="K384" s="141"/>
      <c r="L384" s="141"/>
      <c r="M384" s="141"/>
      <c r="N384" s="144"/>
    </row>
    <row r="385" spans="1:14">
      <c r="A385" s="122"/>
      <c r="B385" s="130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34"/>
    </row>
    <row r="386" spans="1:14" ht="15.75" thickBot="1">
      <c r="A386" s="122"/>
      <c r="B386" s="156" t="s">
        <v>115</v>
      </c>
      <c r="C386" s="122"/>
      <c r="D386" s="122"/>
      <c r="E386" s="122"/>
      <c r="F386" s="157">
        <v>1</v>
      </c>
      <c r="G386" s="157">
        <v>2</v>
      </c>
      <c r="H386" s="157">
        <v>3</v>
      </c>
      <c r="I386" s="157">
        <v>4</v>
      </c>
      <c r="J386" s="157">
        <v>5</v>
      </c>
      <c r="K386" s="158" t="s">
        <v>26</v>
      </c>
      <c r="L386" s="158"/>
      <c r="M386" s="157" t="s">
        <v>116</v>
      </c>
      <c r="N386" s="159" t="s">
        <v>117</v>
      </c>
    </row>
    <row r="387" spans="1:14">
      <c r="A387" s="122"/>
      <c r="B387" s="160" t="s">
        <v>118</v>
      </c>
      <c r="C387" s="161" t="str">
        <f>IF(C380&gt;"",C380&amp;" - "&amp;G380,"")</f>
        <v>Olli Lukinmaa - Oskar Sibelius</v>
      </c>
      <c r="D387" s="161"/>
      <c r="E387" s="162"/>
      <c r="F387" s="163">
        <v>-12</v>
      </c>
      <c r="G387" s="163">
        <v>3</v>
      </c>
      <c r="H387" s="163">
        <v>3</v>
      </c>
      <c r="I387" s="163">
        <v>4</v>
      </c>
      <c r="J387" s="164"/>
      <c r="K387" s="165">
        <f>IF(ISBLANK(F387),"",COUNTIF(F387:J387,"&gt;=0"))</f>
        <v>3</v>
      </c>
      <c r="L387" s="166">
        <f>IF(ISBLANK(F387),"",IF(LEFT(F387)="-",1,0)+IF(LEFT(G387)="-",1,0)+IF(LEFT(H387)="-",1,0)+IF(LEFT(I387)="-",1,0)+IF(LEFT(J387)="-",1,0))</f>
        <v>1</v>
      </c>
      <c r="M387" s="167">
        <f t="shared" ref="M387:M391" si="17">IF(K387=3,1,"")</f>
        <v>1</v>
      </c>
      <c r="N387" s="168" t="str">
        <f t="shared" ref="N387:N391" si="18">IF(L387=3,1,"")</f>
        <v/>
      </c>
    </row>
    <row r="388" spans="1:14">
      <c r="A388" s="122"/>
      <c r="B388" s="160" t="s">
        <v>119</v>
      </c>
      <c r="C388" s="161" t="str">
        <f>IF(C381&gt;"",C381&amp;" - "&amp;G381,"")</f>
        <v>Yuri Afanasiev - Turo Penttilä</v>
      </c>
      <c r="D388" s="161"/>
      <c r="E388" s="162"/>
      <c r="F388" s="163">
        <v>-2</v>
      </c>
      <c r="G388" s="163">
        <v>-4</v>
      </c>
      <c r="H388" s="163">
        <v>-6</v>
      </c>
      <c r="I388" s="163"/>
      <c r="J388" s="169"/>
      <c r="K388" s="170">
        <f>IF(ISBLANK(F388),"",COUNTIF(F388:J388,"&gt;=0"))</f>
        <v>0</v>
      </c>
      <c r="L388" s="171">
        <f>IF(ISBLANK(F388),"",IF(LEFT(F388)="-",1,0)+IF(LEFT(G388)="-",1,0)+IF(LEFT(H388)="-",1,0)+IF(LEFT(I388)="-",1,0)+IF(LEFT(J388)="-",1,0))</f>
        <v>3</v>
      </c>
      <c r="M388" s="172" t="str">
        <f t="shared" si="17"/>
        <v/>
      </c>
      <c r="N388" s="173">
        <f t="shared" si="18"/>
        <v>1</v>
      </c>
    </row>
    <row r="389" spans="1:14">
      <c r="A389" s="122"/>
      <c r="B389" s="174" t="s">
        <v>133</v>
      </c>
      <c r="C389" s="175" t="str">
        <f>IF(C383&gt;"",C383&amp;" / "&amp;C384,"")</f>
        <v>Olli Lukinmaa / Yuri Afanasiev</v>
      </c>
      <c r="D389" s="175" t="str">
        <f>IF(G383&gt;"",G383&amp;" / "&amp;G384,"")</f>
        <v>Oskar Sibelius / Turo Penttilä</v>
      </c>
      <c r="E389" s="176"/>
      <c r="F389" s="163">
        <v>-5</v>
      </c>
      <c r="G389" s="163">
        <v>-7</v>
      </c>
      <c r="H389" s="163">
        <v>8</v>
      </c>
      <c r="I389" s="163">
        <v>-9</v>
      </c>
      <c r="J389" s="169"/>
      <c r="K389" s="170">
        <f>IF(ISBLANK(F389),"",COUNTIF(F389:J389,"&gt;=0"))</f>
        <v>1</v>
      </c>
      <c r="L389" s="171">
        <f>IF(ISBLANK(F389),"",IF(LEFT(F389)="-",1,0)+IF(LEFT(G389)="-",1,0)+IF(LEFT(H389)="-",1,0)+IF(LEFT(I389)="-",1,0)+IF(LEFT(J389)="-",1,0))</f>
        <v>3</v>
      </c>
      <c r="M389" s="172" t="str">
        <f t="shared" si="17"/>
        <v/>
      </c>
      <c r="N389" s="173">
        <f t="shared" si="18"/>
        <v>1</v>
      </c>
    </row>
    <row r="390" spans="1:14">
      <c r="A390" s="122"/>
      <c r="B390" s="160" t="s">
        <v>121</v>
      </c>
      <c r="C390" s="161" t="str">
        <f>IF(C380&gt;"",C380&amp;" - "&amp;G381,"")</f>
        <v>Olli Lukinmaa - Turo Penttilä</v>
      </c>
      <c r="D390" s="161"/>
      <c r="E390" s="162"/>
      <c r="F390" s="163">
        <v>-3</v>
      </c>
      <c r="G390" s="163">
        <v>-9</v>
      </c>
      <c r="H390" s="163">
        <v>-8</v>
      </c>
      <c r="I390" s="163"/>
      <c r="J390" s="169"/>
      <c r="K390" s="170">
        <f>IF(ISBLANK(F390),"",COUNTIF(F390:J390,"&gt;=0"))</f>
        <v>0</v>
      </c>
      <c r="L390" s="171">
        <f>IF(ISBLANK(F390),"",IF(LEFT(F390)="-",1,0)+IF(LEFT(G390)="-",1,0)+IF(LEFT(H390)="-",1,0)+IF(LEFT(I390)="-",1,0)+IF(LEFT(J390)="-",1,0))</f>
        <v>3</v>
      </c>
      <c r="M390" s="172" t="str">
        <f t="shared" si="17"/>
        <v/>
      </c>
      <c r="N390" s="173">
        <f t="shared" si="18"/>
        <v>1</v>
      </c>
    </row>
    <row r="391" spans="1:14" ht="15.75" thickBot="1">
      <c r="A391" s="122"/>
      <c r="B391" s="160" t="s">
        <v>122</v>
      </c>
      <c r="C391" s="161" t="str">
        <f>IF(C381&gt;"",C381&amp;" - "&amp;G380,"")</f>
        <v>Yuri Afanasiev - Oskar Sibelius</v>
      </c>
      <c r="D391" s="161"/>
      <c r="E391" s="162"/>
      <c r="F391" s="163"/>
      <c r="G391" s="163"/>
      <c r="H391" s="163"/>
      <c r="I391" s="163"/>
      <c r="J391" s="169"/>
      <c r="K391" s="177" t="str">
        <f>IF(ISBLANK(F391),"",COUNTIF(F391:J391,"&gt;=0"))</f>
        <v/>
      </c>
      <c r="L391" s="178" t="str">
        <f>IF(ISBLANK(F391),"",IF(LEFT(F391)="-",1,0)+IF(LEFT(G391)="-",1,0)+IF(LEFT(H391)="-",1,0)+IF(LEFT(I391)="-",1,0)+IF(LEFT(J391)="-",1,0))</f>
        <v/>
      </c>
      <c r="M391" s="179" t="str">
        <f t="shared" si="17"/>
        <v/>
      </c>
      <c r="N391" s="180" t="str">
        <f t="shared" si="18"/>
        <v/>
      </c>
    </row>
    <row r="392" spans="1:14" ht="19.5" thickBot="1">
      <c r="A392" s="122"/>
      <c r="B392" s="181"/>
      <c r="C392" s="182"/>
      <c r="D392" s="182"/>
      <c r="E392" s="182"/>
      <c r="F392" s="183"/>
      <c r="G392" s="183"/>
      <c r="H392" s="184"/>
      <c r="I392" s="185" t="s">
        <v>123</v>
      </c>
      <c r="J392" s="185"/>
      <c r="K392" s="186">
        <f>COUNTIF(K387:K391,"=3")</f>
        <v>1</v>
      </c>
      <c r="L392" s="187">
        <f>COUNTIF(L387:L391,"=3")</f>
        <v>3</v>
      </c>
      <c r="M392" s="188">
        <f>SUM(M387:M391)</f>
        <v>1</v>
      </c>
      <c r="N392" s="189">
        <f>SUM(N387:N391)</f>
        <v>3</v>
      </c>
    </row>
    <row r="393" spans="1:14">
      <c r="A393" s="122"/>
      <c r="B393" s="190" t="s">
        <v>124</v>
      </c>
      <c r="C393" s="182"/>
      <c r="D393" s="182"/>
      <c r="E393" s="182"/>
      <c r="F393" s="182"/>
      <c r="G393" s="182"/>
      <c r="H393" s="182"/>
      <c r="I393" s="182"/>
      <c r="J393" s="182"/>
      <c r="K393" s="122"/>
      <c r="L393" s="122"/>
      <c r="M393" s="122"/>
      <c r="N393" s="134"/>
    </row>
    <row r="394" spans="1:14">
      <c r="A394" s="122"/>
      <c r="B394" s="191" t="s">
        <v>125</v>
      </c>
      <c r="C394" s="192"/>
      <c r="D394" s="193" t="s">
        <v>126</v>
      </c>
      <c r="E394" s="192"/>
      <c r="F394" s="193" t="s">
        <v>35</v>
      </c>
      <c r="G394" s="193"/>
      <c r="H394" s="194"/>
      <c r="I394" s="122"/>
      <c r="J394" s="195" t="s">
        <v>127</v>
      </c>
      <c r="K394" s="195"/>
      <c r="L394" s="195"/>
      <c r="M394" s="195"/>
      <c r="N394" s="196"/>
    </row>
    <row r="395" spans="1:14" ht="21.75" thickBot="1">
      <c r="A395" s="122"/>
      <c r="B395" s="197"/>
      <c r="C395" s="198"/>
      <c r="D395" s="198"/>
      <c r="E395" s="199"/>
      <c r="F395" s="198"/>
      <c r="G395" s="198"/>
      <c r="H395" s="198"/>
      <c r="I395" s="198"/>
      <c r="J395" s="200" t="str">
        <f>IF(M392=3,C379,IF(N392=3,G379,""))</f>
        <v>HIK-Pingis</v>
      </c>
      <c r="K395" s="200"/>
      <c r="L395" s="200"/>
      <c r="M395" s="200"/>
      <c r="N395" s="201"/>
    </row>
    <row r="396" spans="1:14">
      <c r="A396" s="122"/>
      <c r="B396" s="202"/>
      <c r="C396" s="203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4"/>
    </row>
    <row r="398" spans="1:14">
      <c r="A398" s="122"/>
      <c r="B398" s="123"/>
      <c r="C398" s="124"/>
      <c r="D398" s="124"/>
      <c r="E398" s="124"/>
      <c r="F398" s="125"/>
      <c r="G398" s="126" t="s">
        <v>100</v>
      </c>
      <c r="H398" s="127"/>
      <c r="I398" s="128" t="s">
        <v>134</v>
      </c>
      <c r="J398" s="128"/>
      <c r="K398" s="128"/>
      <c r="L398" s="128"/>
      <c r="M398" s="128"/>
      <c r="N398" s="129"/>
    </row>
    <row r="399" spans="1:14">
      <c r="A399" s="122"/>
      <c r="B399" s="130"/>
      <c r="C399" s="66" t="s">
        <v>101</v>
      </c>
      <c r="D399" s="66"/>
      <c r="E399" s="122"/>
      <c r="F399" s="131"/>
      <c r="G399" s="126" t="s">
        <v>102</v>
      </c>
      <c r="H399" s="132"/>
      <c r="I399" s="128" t="s">
        <v>135</v>
      </c>
      <c r="J399" s="128"/>
      <c r="K399" s="128"/>
      <c r="L399" s="128"/>
      <c r="M399" s="128"/>
      <c r="N399" s="129"/>
    </row>
    <row r="400" spans="1:14" ht="15.75">
      <c r="A400" s="122"/>
      <c r="B400" s="130"/>
      <c r="C400" s="133" t="s">
        <v>128</v>
      </c>
      <c r="D400" s="133"/>
      <c r="E400" s="122"/>
      <c r="F400" s="131"/>
      <c r="G400" s="126" t="s">
        <v>103</v>
      </c>
      <c r="H400" s="132"/>
      <c r="I400" s="128" t="s">
        <v>228</v>
      </c>
      <c r="J400" s="128"/>
      <c r="K400" s="128"/>
      <c r="L400" s="128"/>
      <c r="M400" s="128"/>
      <c r="N400" s="129"/>
    </row>
    <row r="401" spans="1:14" ht="15.75">
      <c r="A401" s="122"/>
      <c r="B401" s="130"/>
      <c r="C401" s="122" t="s">
        <v>129</v>
      </c>
      <c r="D401" s="133"/>
      <c r="E401" s="122"/>
      <c r="F401" s="131"/>
      <c r="G401" s="126" t="s">
        <v>130</v>
      </c>
      <c r="H401" s="132"/>
      <c r="I401" s="128">
        <v>43582</v>
      </c>
      <c r="J401" s="128"/>
      <c r="K401" s="128"/>
      <c r="L401" s="128"/>
      <c r="M401" s="128"/>
      <c r="N401" s="129"/>
    </row>
    <row r="402" spans="1:14" ht="15.75" thickBot="1">
      <c r="A402" s="122"/>
      <c r="B402" s="130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34"/>
    </row>
    <row r="403" spans="1:14">
      <c r="A403" s="122"/>
      <c r="B403" s="135" t="s">
        <v>107</v>
      </c>
      <c r="C403" s="136" t="s">
        <v>6</v>
      </c>
      <c r="D403" s="136"/>
      <c r="E403" s="137"/>
      <c r="F403" s="138" t="s">
        <v>108</v>
      </c>
      <c r="G403" s="136" t="s">
        <v>7</v>
      </c>
      <c r="H403" s="136"/>
      <c r="I403" s="136"/>
      <c r="J403" s="136"/>
      <c r="K403" s="136"/>
      <c r="L403" s="136"/>
      <c r="M403" s="136"/>
      <c r="N403" s="139"/>
    </row>
    <row r="404" spans="1:14">
      <c r="A404" s="122"/>
      <c r="B404" s="140" t="s">
        <v>109</v>
      </c>
      <c r="C404" s="141" t="s">
        <v>205</v>
      </c>
      <c r="D404" s="141"/>
      <c r="E404" s="142"/>
      <c r="F404" s="143" t="s">
        <v>110</v>
      </c>
      <c r="G404" s="141" t="s">
        <v>177</v>
      </c>
      <c r="H404" s="141"/>
      <c r="I404" s="141"/>
      <c r="J404" s="141"/>
      <c r="K404" s="141"/>
      <c r="L404" s="141"/>
      <c r="M404" s="141"/>
      <c r="N404" s="144"/>
    </row>
    <row r="405" spans="1:14">
      <c r="A405" s="122"/>
      <c r="B405" s="140" t="s">
        <v>111</v>
      </c>
      <c r="C405" s="141" t="s">
        <v>204</v>
      </c>
      <c r="D405" s="141"/>
      <c r="E405" s="142"/>
      <c r="F405" s="143" t="s">
        <v>112</v>
      </c>
      <c r="G405" s="141" t="s">
        <v>176</v>
      </c>
      <c r="H405" s="141"/>
      <c r="I405" s="141"/>
      <c r="J405" s="141"/>
      <c r="K405" s="141"/>
      <c r="L405" s="141"/>
      <c r="M405" s="141"/>
      <c r="N405" s="144"/>
    </row>
    <row r="406" spans="1:14">
      <c r="A406" s="122"/>
      <c r="B406" s="145" t="s">
        <v>131</v>
      </c>
      <c r="C406" s="146"/>
      <c r="D406" s="146"/>
      <c r="E406" s="147"/>
      <c r="F406" s="146" t="s">
        <v>131</v>
      </c>
      <c r="G406" s="146"/>
      <c r="H406" s="146"/>
      <c r="I406" s="146"/>
      <c r="J406" s="146"/>
      <c r="K406" s="146"/>
      <c r="L406" s="146"/>
      <c r="M406" s="146"/>
      <c r="N406" s="148"/>
    </row>
    <row r="407" spans="1:14">
      <c r="A407" s="122"/>
      <c r="B407" s="149" t="s">
        <v>132</v>
      </c>
      <c r="C407" s="141" t="s">
        <v>205</v>
      </c>
      <c r="D407" s="141"/>
      <c r="E407" s="142"/>
      <c r="F407" s="150" t="s">
        <v>132</v>
      </c>
      <c r="G407" s="141" t="s">
        <v>177</v>
      </c>
      <c r="H407" s="141"/>
      <c r="I407" s="141"/>
      <c r="J407" s="141"/>
      <c r="K407" s="141"/>
      <c r="L407" s="141"/>
      <c r="M407" s="141"/>
      <c r="N407" s="144"/>
    </row>
    <row r="408" spans="1:14" ht="15.75" thickBot="1">
      <c r="A408" s="122"/>
      <c r="B408" s="151" t="s">
        <v>132</v>
      </c>
      <c r="C408" s="141" t="s">
        <v>204</v>
      </c>
      <c r="D408" s="141"/>
      <c r="E408" s="153"/>
      <c r="F408" s="154" t="s">
        <v>132</v>
      </c>
      <c r="G408" s="141" t="s">
        <v>176</v>
      </c>
      <c r="H408" s="141"/>
      <c r="I408" s="141"/>
      <c r="J408" s="141"/>
      <c r="K408" s="141"/>
      <c r="L408" s="141"/>
      <c r="M408" s="141"/>
      <c r="N408" s="144"/>
    </row>
    <row r="409" spans="1:14">
      <c r="A409" s="122"/>
      <c r="B409" s="130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34"/>
    </row>
    <row r="410" spans="1:14" ht="15.75" thickBot="1">
      <c r="A410" s="122"/>
      <c r="B410" s="156" t="s">
        <v>115</v>
      </c>
      <c r="C410" s="122"/>
      <c r="D410" s="122"/>
      <c r="E410" s="122"/>
      <c r="F410" s="157">
        <v>1</v>
      </c>
      <c r="G410" s="157">
        <v>2</v>
      </c>
      <c r="H410" s="157">
        <v>3</v>
      </c>
      <c r="I410" s="157">
        <v>4</v>
      </c>
      <c r="J410" s="157">
        <v>5</v>
      </c>
      <c r="K410" s="158" t="s">
        <v>26</v>
      </c>
      <c r="L410" s="158"/>
      <c r="M410" s="157" t="s">
        <v>116</v>
      </c>
      <c r="N410" s="159" t="s">
        <v>117</v>
      </c>
    </row>
    <row r="411" spans="1:14">
      <c r="A411" s="122"/>
      <c r="B411" s="160" t="s">
        <v>118</v>
      </c>
      <c r="C411" s="161" t="str">
        <f>IF(C404&gt;"",C404&amp;" - "&amp;G404,"")</f>
        <v>Rasmus Vesalainen - Oskar Sibelius</v>
      </c>
      <c r="D411" s="161"/>
      <c r="E411" s="162"/>
      <c r="F411" s="163">
        <v>2</v>
      </c>
      <c r="G411" s="163">
        <v>7</v>
      </c>
      <c r="H411" s="163">
        <v>9</v>
      </c>
      <c r="I411" s="163"/>
      <c r="J411" s="164"/>
      <c r="K411" s="165">
        <f>IF(ISBLANK(F411),"",COUNTIF(F411:J411,"&gt;=0"))</f>
        <v>3</v>
      </c>
      <c r="L411" s="166">
        <f>IF(ISBLANK(F411),"",IF(LEFT(F411)="-",1,0)+IF(LEFT(G411)="-",1,0)+IF(LEFT(H411)="-",1,0)+IF(LEFT(I411)="-",1,0)+IF(LEFT(J411)="-",1,0))</f>
        <v>0</v>
      </c>
      <c r="M411" s="167">
        <f t="shared" ref="M411:M415" si="19">IF(K411=3,1,"")</f>
        <v>1</v>
      </c>
      <c r="N411" s="168" t="str">
        <f t="shared" ref="N411:N415" si="20">IF(L411=3,1,"")</f>
        <v/>
      </c>
    </row>
    <row r="412" spans="1:14">
      <c r="A412" s="122"/>
      <c r="B412" s="160" t="s">
        <v>119</v>
      </c>
      <c r="C412" s="161" t="str">
        <f>IF(C405&gt;"",C405&amp;" - "&amp;G405,"")</f>
        <v>Matias Vesalainen - Turo Penttilä</v>
      </c>
      <c r="D412" s="161"/>
      <c r="E412" s="162"/>
      <c r="F412" s="163">
        <v>-10</v>
      </c>
      <c r="G412" s="163">
        <v>1</v>
      </c>
      <c r="H412" s="163">
        <v>5</v>
      </c>
      <c r="I412" s="163">
        <v>8</v>
      </c>
      <c r="J412" s="169"/>
      <c r="K412" s="170">
        <f>IF(ISBLANK(F412),"",COUNTIF(F412:J412,"&gt;=0"))</f>
        <v>3</v>
      </c>
      <c r="L412" s="171">
        <f>IF(ISBLANK(F412),"",IF(LEFT(F412)="-",1,0)+IF(LEFT(G412)="-",1,0)+IF(LEFT(H412)="-",1,0)+IF(LEFT(I412)="-",1,0)+IF(LEFT(J412)="-",1,0))</f>
        <v>1</v>
      </c>
      <c r="M412" s="172">
        <f t="shared" si="19"/>
        <v>1</v>
      </c>
      <c r="N412" s="173" t="str">
        <f t="shared" si="20"/>
        <v/>
      </c>
    </row>
    <row r="413" spans="1:14">
      <c r="A413" s="122"/>
      <c r="B413" s="174" t="s">
        <v>133</v>
      </c>
      <c r="C413" s="175" t="str">
        <f>IF(C407&gt;"",C407&amp;" / "&amp;C408,"")</f>
        <v>Rasmus Vesalainen / Matias Vesalainen</v>
      </c>
      <c r="D413" s="175" t="str">
        <f>IF(G407&gt;"",G407&amp;" / "&amp;G408,"")</f>
        <v>Oskar Sibelius / Turo Penttilä</v>
      </c>
      <c r="E413" s="176"/>
      <c r="F413" s="163">
        <v>3</v>
      </c>
      <c r="G413" s="163">
        <v>9</v>
      </c>
      <c r="H413" s="163">
        <v>3</v>
      </c>
      <c r="I413" s="163"/>
      <c r="J413" s="169"/>
      <c r="K413" s="170">
        <f>IF(ISBLANK(F413),"",COUNTIF(F413:J413,"&gt;=0"))</f>
        <v>3</v>
      </c>
      <c r="L413" s="171">
        <f>IF(ISBLANK(F413),"",IF(LEFT(F413)="-",1,0)+IF(LEFT(G413)="-",1,0)+IF(LEFT(H413)="-",1,0)+IF(LEFT(I413)="-",1,0)+IF(LEFT(J413)="-",1,0))</f>
        <v>0</v>
      </c>
      <c r="M413" s="172">
        <f t="shared" si="19"/>
        <v>1</v>
      </c>
      <c r="N413" s="173" t="str">
        <f t="shared" si="20"/>
        <v/>
      </c>
    </row>
    <row r="414" spans="1:14">
      <c r="A414" s="122"/>
      <c r="B414" s="160" t="s">
        <v>121</v>
      </c>
      <c r="C414" s="161" t="str">
        <f>IF(C404&gt;"",C404&amp;" - "&amp;G405,"")</f>
        <v>Rasmus Vesalainen - Turo Penttilä</v>
      </c>
      <c r="D414" s="161"/>
      <c r="E414" s="162"/>
      <c r="F414" s="163"/>
      <c r="G414" s="163"/>
      <c r="H414" s="163"/>
      <c r="I414" s="163"/>
      <c r="J414" s="169"/>
      <c r="K414" s="170" t="str">
        <f>IF(ISBLANK(F414),"",COUNTIF(F414:J414,"&gt;=0"))</f>
        <v/>
      </c>
      <c r="L414" s="171" t="str">
        <f>IF(ISBLANK(F414),"",IF(LEFT(F414)="-",1,0)+IF(LEFT(G414)="-",1,0)+IF(LEFT(H414)="-",1,0)+IF(LEFT(I414)="-",1,0)+IF(LEFT(J414)="-",1,0))</f>
        <v/>
      </c>
      <c r="M414" s="172" t="str">
        <f t="shared" si="19"/>
        <v/>
      </c>
      <c r="N414" s="173" t="str">
        <f t="shared" si="20"/>
        <v/>
      </c>
    </row>
    <row r="415" spans="1:14" ht="15.75" thickBot="1">
      <c r="A415" s="122"/>
      <c r="B415" s="160" t="s">
        <v>122</v>
      </c>
      <c r="C415" s="161" t="str">
        <f>IF(C405&gt;"",C405&amp;" - "&amp;G404,"")</f>
        <v>Matias Vesalainen - Oskar Sibelius</v>
      </c>
      <c r="D415" s="161"/>
      <c r="E415" s="162"/>
      <c r="F415" s="163"/>
      <c r="G415" s="163"/>
      <c r="H415" s="163"/>
      <c r="I415" s="163"/>
      <c r="J415" s="169"/>
      <c r="K415" s="177" t="str">
        <f>IF(ISBLANK(F415),"",COUNTIF(F415:J415,"&gt;=0"))</f>
        <v/>
      </c>
      <c r="L415" s="178" t="str">
        <f>IF(ISBLANK(F415),"",IF(LEFT(F415)="-",1,0)+IF(LEFT(G415)="-",1,0)+IF(LEFT(H415)="-",1,0)+IF(LEFT(I415)="-",1,0)+IF(LEFT(J415)="-",1,0))</f>
        <v/>
      </c>
      <c r="M415" s="179" t="str">
        <f t="shared" si="19"/>
        <v/>
      </c>
      <c r="N415" s="180" t="str">
        <f t="shared" si="20"/>
        <v/>
      </c>
    </row>
    <row r="416" spans="1:14" ht="19.5" thickBot="1">
      <c r="A416" s="122"/>
      <c r="B416" s="181"/>
      <c r="C416" s="182"/>
      <c r="D416" s="182"/>
      <c r="E416" s="182"/>
      <c r="F416" s="183"/>
      <c r="G416" s="183"/>
      <c r="H416" s="184"/>
      <c r="I416" s="185" t="s">
        <v>123</v>
      </c>
      <c r="J416" s="185"/>
      <c r="K416" s="186">
        <f>COUNTIF(K411:K415,"=3")</f>
        <v>3</v>
      </c>
      <c r="L416" s="187">
        <f>COUNTIF(L411:L415,"=3")</f>
        <v>0</v>
      </c>
      <c r="M416" s="188">
        <f>SUM(M411:M415)</f>
        <v>3</v>
      </c>
      <c r="N416" s="189">
        <f>SUM(N411:N415)</f>
        <v>0</v>
      </c>
    </row>
    <row r="417" spans="1:14">
      <c r="A417" s="122"/>
      <c r="B417" s="190" t="s">
        <v>124</v>
      </c>
      <c r="C417" s="182"/>
      <c r="D417" s="182"/>
      <c r="E417" s="182"/>
      <c r="F417" s="182"/>
      <c r="G417" s="182"/>
      <c r="H417" s="182"/>
      <c r="I417" s="182"/>
      <c r="J417" s="182"/>
      <c r="K417" s="122"/>
      <c r="L417" s="122"/>
      <c r="M417" s="122"/>
      <c r="N417" s="134"/>
    </row>
    <row r="418" spans="1:14">
      <c r="A418" s="122"/>
      <c r="B418" s="191" t="s">
        <v>125</v>
      </c>
      <c r="C418" s="192"/>
      <c r="D418" s="193" t="s">
        <v>126</v>
      </c>
      <c r="E418" s="192"/>
      <c r="F418" s="193" t="s">
        <v>35</v>
      </c>
      <c r="G418" s="193"/>
      <c r="H418" s="194"/>
      <c r="I418" s="122"/>
      <c r="J418" s="195" t="s">
        <v>127</v>
      </c>
      <c r="K418" s="195"/>
      <c r="L418" s="195"/>
      <c r="M418" s="195"/>
      <c r="N418" s="196"/>
    </row>
    <row r="419" spans="1:14" ht="21.75" thickBot="1">
      <c r="A419" s="122"/>
      <c r="B419" s="197"/>
      <c r="C419" s="198"/>
      <c r="D419" s="198"/>
      <c r="E419" s="199"/>
      <c r="F419" s="198"/>
      <c r="G419" s="198"/>
      <c r="H419" s="198"/>
      <c r="I419" s="198"/>
      <c r="J419" s="200" t="str">
        <f>IF(M416=3,C403,IF(N416=3,G403,""))</f>
        <v>KoKa</v>
      </c>
      <c r="K419" s="200"/>
      <c r="L419" s="200"/>
      <c r="M419" s="200"/>
      <c r="N419" s="201"/>
    </row>
    <row r="420" spans="1:14">
      <c r="A420" s="122"/>
      <c r="B420" s="202"/>
      <c r="C420" s="203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4"/>
    </row>
  </sheetData>
  <mergeCells count="442">
    <mergeCell ref="C412:D412"/>
    <mergeCell ref="C414:D414"/>
    <mergeCell ref="C415:D415"/>
    <mergeCell ref="I416:J416"/>
    <mergeCell ref="J418:N418"/>
    <mergeCell ref="B419:D419"/>
    <mergeCell ref="F419:I419"/>
    <mergeCell ref="J419:N419"/>
    <mergeCell ref="C407:D407"/>
    <mergeCell ref="G407:N407"/>
    <mergeCell ref="C408:D408"/>
    <mergeCell ref="G408:N408"/>
    <mergeCell ref="K410:L410"/>
    <mergeCell ref="C411:D411"/>
    <mergeCell ref="C404:D404"/>
    <mergeCell ref="G404:N404"/>
    <mergeCell ref="C405:D405"/>
    <mergeCell ref="G405:N405"/>
    <mergeCell ref="B406:D406"/>
    <mergeCell ref="F406:N406"/>
    <mergeCell ref="I398:N398"/>
    <mergeCell ref="I399:N399"/>
    <mergeCell ref="I400:N400"/>
    <mergeCell ref="I401:N401"/>
    <mergeCell ref="C403:D403"/>
    <mergeCell ref="G403:N403"/>
    <mergeCell ref="C388:D388"/>
    <mergeCell ref="C390:D390"/>
    <mergeCell ref="C391:D391"/>
    <mergeCell ref="I392:J392"/>
    <mergeCell ref="J394:N394"/>
    <mergeCell ref="B395:D395"/>
    <mergeCell ref="F395:I395"/>
    <mergeCell ref="J395:N395"/>
    <mergeCell ref="C383:D383"/>
    <mergeCell ref="G383:N383"/>
    <mergeCell ref="C384:D384"/>
    <mergeCell ref="G384:N384"/>
    <mergeCell ref="K386:L386"/>
    <mergeCell ref="C387:D387"/>
    <mergeCell ref="C380:D380"/>
    <mergeCell ref="G380:N380"/>
    <mergeCell ref="C381:D381"/>
    <mergeCell ref="G381:N381"/>
    <mergeCell ref="B382:D382"/>
    <mergeCell ref="F382:N382"/>
    <mergeCell ref="I374:N374"/>
    <mergeCell ref="I375:N375"/>
    <mergeCell ref="I376:N376"/>
    <mergeCell ref="I377:N377"/>
    <mergeCell ref="C379:D379"/>
    <mergeCell ref="G379:N379"/>
    <mergeCell ref="C364:D364"/>
    <mergeCell ref="C366:D366"/>
    <mergeCell ref="C367:D367"/>
    <mergeCell ref="I368:J368"/>
    <mergeCell ref="J370:N370"/>
    <mergeCell ref="B371:D371"/>
    <mergeCell ref="F371:I371"/>
    <mergeCell ref="J371:N371"/>
    <mergeCell ref="C359:D359"/>
    <mergeCell ref="G359:N359"/>
    <mergeCell ref="C360:D360"/>
    <mergeCell ref="G360:N360"/>
    <mergeCell ref="K362:L362"/>
    <mergeCell ref="C363:D363"/>
    <mergeCell ref="C356:D356"/>
    <mergeCell ref="G356:N356"/>
    <mergeCell ref="C357:D357"/>
    <mergeCell ref="G357:N357"/>
    <mergeCell ref="B358:D358"/>
    <mergeCell ref="F358:N358"/>
    <mergeCell ref="I350:N350"/>
    <mergeCell ref="I351:N351"/>
    <mergeCell ref="I352:N352"/>
    <mergeCell ref="I353:N353"/>
    <mergeCell ref="C355:D355"/>
    <mergeCell ref="G355:N355"/>
    <mergeCell ref="C343:D343"/>
    <mergeCell ref="I344:J344"/>
    <mergeCell ref="J346:N346"/>
    <mergeCell ref="B347:D347"/>
    <mergeCell ref="F347:I347"/>
    <mergeCell ref="J347:N347"/>
    <mergeCell ref="C336:D336"/>
    <mergeCell ref="G336:N336"/>
    <mergeCell ref="K338:L338"/>
    <mergeCell ref="C339:D339"/>
    <mergeCell ref="C340:D340"/>
    <mergeCell ref="C342:D342"/>
    <mergeCell ref="C333:D333"/>
    <mergeCell ref="G333:N333"/>
    <mergeCell ref="B334:D334"/>
    <mergeCell ref="F334:N334"/>
    <mergeCell ref="C335:D335"/>
    <mergeCell ref="G335:N335"/>
    <mergeCell ref="I328:N328"/>
    <mergeCell ref="I329:N329"/>
    <mergeCell ref="C331:D331"/>
    <mergeCell ref="G331:N331"/>
    <mergeCell ref="C332:D332"/>
    <mergeCell ref="G332:N332"/>
    <mergeCell ref="I326:N326"/>
    <mergeCell ref="I327:N327"/>
    <mergeCell ref="C316:D316"/>
    <mergeCell ref="C318:D318"/>
    <mergeCell ref="C319:D319"/>
    <mergeCell ref="I320:J320"/>
    <mergeCell ref="J322:N322"/>
    <mergeCell ref="B323:D323"/>
    <mergeCell ref="F323:I323"/>
    <mergeCell ref="J323:N323"/>
    <mergeCell ref="C311:D311"/>
    <mergeCell ref="G311:N311"/>
    <mergeCell ref="C312:D312"/>
    <mergeCell ref="G312:N312"/>
    <mergeCell ref="K314:L314"/>
    <mergeCell ref="C315:D315"/>
    <mergeCell ref="C308:D308"/>
    <mergeCell ref="G308:N308"/>
    <mergeCell ref="C309:D309"/>
    <mergeCell ref="G309:N309"/>
    <mergeCell ref="B310:D310"/>
    <mergeCell ref="F310:N310"/>
    <mergeCell ref="I302:N302"/>
    <mergeCell ref="I303:N303"/>
    <mergeCell ref="I304:N304"/>
    <mergeCell ref="I305:N305"/>
    <mergeCell ref="C307:D307"/>
    <mergeCell ref="G307:N307"/>
    <mergeCell ref="C291:D291"/>
    <mergeCell ref="C293:D293"/>
    <mergeCell ref="C294:D294"/>
    <mergeCell ref="I295:J295"/>
    <mergeCell ref="J297:N297"/>
    <mergeCell ref="B298:D298"/>
    <mergeCell ref="F298:I298"/>
    <mergeCell ref="J298:N298"/>
    <mergeCell ref="C286:D286"/>
    <mergeCell ref="G286:N286"/>
    <mergeCell ref="C287:D287"/>
    <mergeCell ref="G287:N287"/>
    <mergeCell ref="K289:L289"/>
    <mergeCell ref="C290:D290"/>
    <mergeCell ref="C283:D283"/>
    <mergeCell ref="G283:N283"/>
    <mergeCell ref="C284:D284"/>
    <mergeCell ref="G284:N284"/>
    <mergeCell ref="B285:D285"/>
    <mergeCell ref="F285:N285"/>
    <mergeCell ref="I277:N277"/>
    <mergeCell ref="I278:N278"/>
    <mergeCell ref="I279:N279"/>
    <mergeCell ref="I280:N280"/>
    <mergeCell ref="C282:D282"/>
    <mergeCell ref="G282:N282"/>
    <mergeCell ref="C266:D266"/>
    <mergeCell ref="C268:D268"/>
    <mergeCell ref="C269:D269"/>
    <mergeCell ref="I270:J270"/>
    <mergeCell ref="J272:N272"/>
    <mergeCell ref="B273:D273"/>
    <mergeCell ref="F273:I273"/>
    <mergeCell ref="J273:N273"/>
    <mergeCell ref="C261:D261"/>
    <mergeCell ref="G261:N261"/>
    <mergeCell ref="C262:D262"/>
    <mergeCell ref="G262:N262"/>
    <mergeCell ref="K264:L264"/>
    <mergeCell ref="C265:D265"/>
    <mergeCell ref="C258:D258"/>
    <mergeCell ref="G258:N258"/>
    <mergeCell ref="C259:D259"/>
    <mergeCell ref="G259:N259"/>
    <mergeCell ref="B260:D260"/>
    <mergeCell ref="F260:N260"/>
    <mergeCell ref="I252:N252"/>
    <mergeCell ref="I253:N253"/>
    <mergeCell ref="I254:N254"/>
    <mergeCell ref="I255:N255"/>
    <mergeCell ref="C257:D257"/>
    <mergeCell ref="G257:N257"/>
    <mergeCell ref="C241:D241"/>
    <mergeCell ref="C243:D243"/>
    <mergeCell ref="C244:D244"/>
    <mergeCell ref="I245:J245"/>
    <mergeCell ref="J247:N247"/>
    <mergeCell ref="B248:D248"/>
    <mergeCell ref="F248:I248"/>
    <mergeCell ref="J248:N248"/>
    <mergeCell ref="C236:D236"/>
    <mergeCell ref="G236:N236"/>
    <mergeCell ref="C237:D237"/>
    <mergeCell ref="G237:N237"/>
    <mergeCell ref="K239:L239"/>
    <mergeCell ref="C240:D240"/>
    <mergeCell ref="C233:D233"/>
    <mergeCell ref="G233:N233"/>
    <mergeCell ref="C234:D234"/>
    <mergeCell ref="G234:N234"/>
    <mergeCell ref="B235:D235"/>
    <mergeCell ref="F235:N235"/>
    <mergeCell ref="I227:N227"/>
    <mergeCell ref="I228:N228"/>
    <mergeCell ref="I229:N229"/>
    <mergeCell ref="I230:N230"/>
    <mergeCell ref="C232:D232"/>
    <mergeCell ref="G232:N232"/>
    <mergeCell ref="C216:D216"/>
    <mergeCell ref="C218:D218"/>
    <mergeCell ref="C219:D219"/>
    <mergeCell ref="I220:J220"/>
    <mergeCell ref="J222:N222"/>
    <mergeCell ref="B223:D223"/>
    <mergeCell ref="F223:I223"/>
    <mergeCell ref="J223:N223"/>
    <mergeCell ref="C211:D211"/>
    <mergeCell ref="G211:N211"/>
    <mergeCell ref="C212:D212"/>
    <mergeCell ref="G212:N212"/>
    <mergeCell ref="K214:L214"/>
    <mergeCell ref="C215:D215"/>
    <mergeCell ref="C208:D208"/>
    <mergeCell ref="G208:N208"/>
    <mergeCell ref="C209:D209"/>
    <mergeCell ref="G209:N209"/>
    <mergeCell ref="B210:D210"/>
    <mergeCell ref="F210:N210"/>
    <mergeCell ref="I202:N202"/>
    <mergeCell ref="I203:N203"/>
    <mergeCell ref="I204:N204"/>
    <mergeCell ref="I205:N205"/>
    <mergeCell ref="C207:D207"/>
    <mergeCell ref="G207:N207"/>
    <mergeCell ref="C191:D191"/>
    <mergeCell ref="C193:D193"/>
    <mergeCell ref="C194:D194"/>
    <mergeCell ref="I195:J195"/>
    <mergeCell ref="J197:N197"/>
    <mergeCell ref="B198:D198"/>
    <mergeCell ref="F198:I198"/>
    <mergeCell ref="J198:N198"/>
    <mergeCell ref="C186:D186"/>
    <mergeCell ref="G186:N186"/>
    <mergeCell ref="C187:D187"/>
    <mergeCell ref="G187:N187"/>
    <mergeCell ref="K189:L189"/>
    <mergeCell ref="C190:D190"/>
    <mergeCell ref="C183:D183"/>
    <mergeCell ref="G183:N183"/>
    <mergeCell ref="C184:D184"/>
    <mergeCell ref="G184:N184"/>
    <mergeCell ref="B185:D185"/>
    <mergeCell ref="F185:N185"/>
    <mergeCell ref="I177:N177"/>
    <mergeCell ref="I178:N178"/>
    <mergeCell ref="I179:N179"/>
    <mergeCell ref="I180:N180"/>
    <mergeCell ref="C182:D182"/>
    <mergeCell ref="G182:N182"/>
    <mergeCell ref="C166:D166"/>
    <mergeCell ref="C168:D168"/>
    <mergeCell ref="C169:D169"/>
    <mergeCell ref="I170:J170"/>
    <mergeCell ref="J172:N172"/>
    <mergeCell ref="B173:D173"/>
    <mergeCell ref="F173:I173"/>
    <mergeCell ref="J173:N173"/>
    <mergeCell ref="C161:D161"/>
    <mergeCell ref="G161:N161"/>
    <mergeCell ref="C162:D162"/>
    <mergeCell ref="G162:N162"/>
    <mergeCell ref="K164:L164"/>
    <mergeCell ref="C165:D165"/>
    <mergeCell ref="C158:D158"/>
    <mergeCell ref="G158:N158"/>
    <mergeCell ref="C159:D159"/>
    <mergeCell ref="G159:N159"/>
    <mergeCell ref="B160:D160"/>
    <mergeCell ref="F160:N160"/>
    <mergeCell ref="I152:N152"/>
    <mergeCell ref="I153:N153"/>
    <mergeCell ref="I154:N154"/>
    <mergeCell ref="I155:N155"/>
    <mergeCell ref="C157:D157"/>
    <mergeCell ref="G157:N157"/>
    <mergeCell ref="C141:D141"/>
    <mergeCell ref="C143:D143"/>
    <mergeCell ref="C144:D144"/>
    <mergeCell ref="I145:J145"/>
    <mergeCell ref="J147:N147"/>
    <mergeCell ref="B148:D148"/>
    <mergeCell ref="F148:I148"/>
    <mergeCell ref="J148:N148"/>
    <mergeCell ref="C136:D136"/>
    <mergeCell ref="G136:N136"/>
    <mergeCell ref="C137:D137"/>
    <mergeCell ref="G137:N137"/>
    <mergeCell ref="K139:L139"/>
    <mergeCell ref="C140:D140"/>
    <mergeCell ref="C133:D133"/>
    <mergeCell ref="G133:N133"/>
    <mergeCell ref="C134:D134"/>
    <mergeCell ref="G134:N134"/>
    <mergeCell ref="B135:D135"/>
    <mergeCell ref="F135:N135"/>
    <mergeCell ref="I127:N127"/>
    <mergeCell ref="I128:N128"/>
    <mergeCell ref="I129:N129"/>
    <mergeCell ref="I130:N130"/>
    <mergeCell ref="C132:D132"/>
    <mergeCell ref="G132:N132"/>
    <mergeCell ref="C116:D116"/>
    <mergeCell ref="C118:D118"/>
    <mergeCell ref="C119:D119"/>
    <mergeCell ref="I120:J120"/>
    <mergeCell ref="J122:N122"/>
    <mergeCell ref="B123:D123"/>
    <mergeCell ref="F123:I123"/>
    <mergeCell ref="J123:N123"/>
    <mergeCell ref="C111:D111"/>
    <mergeCell ref="G111:N111"/>
    <mergeCell ref="C112:D112"/>
    <mergeCell ref="G112:N112"/>
    <mergeCell ref="K114:L114"/>
    <mergeCell ref="C115:D115"/>
    <mergeCell ref="C108:D108"/>
    <mergeCell ref="G108:N108"/>
    <mergeCell ref="C109:D109"/>
    <mergeCell ref="G109:N109"/>
    <mergeCell ref="B110:D110"/>
    <mergeCell ref="F110:N110"/>
    <mergeCell ref="I102:N102"/>
    <mergeCell ref="I103:N103"/>
    <mergeCell ref="I104:N104"/>
    <mergeCell ref="I105:N105"/>
    <mergeCell ref="C107:D107"/>
    <mergeCell ref="G107:N107"/>
    <mergeCell ref="C91:D91"/>
    <mergeCell ref="C93:D93"/>
    <mergeCell ref="C94:D94"/>
    <mergeCell ref="I95:J95"/>
    <mergeCell ref="J97:N97"/>
    <mergeCell ref="B98:D98"/>
    <mergeCell ref="F98:I98"/>
    <mergeCell ref="J98:N98"/>
    <mergeCell ref="C86:D86"/>
    <mergeCell ref="G86:N86"/>
    <mergeCell ref="C87:D87"/>
    <mergeCell ref="G87:N87"/>
    <mergeCell ref="K89:L89"/>
    <mergeCell ref="C90:D90"/>
    <mergeCell ref="C83:D83"/>
    <mergeCell ref="G83:N83"/>
    <mergeCell ref="C84:D84"/>
    <mergeCell ref="G84:N84"/>
    <mergeCell ref="B85:D85"/>
    <mergeCell ref="F85:N85"/>
    <mergeCell ref="I77:N77"/>
    <mergeCell ref="I78:N78"/>
    <mergeCell ref="I79:N79"/>
    <mergeCell ref="I80:N80"/>
    <mergeCell ref="C82:D82"/>
    <mergeCell ref="G82:N82"/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18:D18"/>
    <mergeCell ref="C19:D19"/>
    <mergeCell ref="I20:J20"/>
    <mergeCell ref="J22:N22"/>
    <mergeCell ref="B23:D23"/>
    <mergeCell ref="F23:I23"/>
    <mergeCell ref="J23:N23"/>
    <mergeCell ref="I2:N2"/>
    <mergeCell ref="I3:N3"/>
    <mergeCell ref="I4:N4"/>
    <mergeCell ref="I5:N5"/>
    <mergeCell ref="B10:D10"/>
    <mergeCell ref="F10:N10"/>
    <mergeCell ref="C11:D11"/>
    <mergeCell ref="G11:N11"/>
    <mergeCell ref="C12:D12"/>
    <mergeCell ref="C9:D9"/>
    <mergeCell ref="G9:N9"/>
    <mergeCell ref="G12:N12"/>
    <mergeCell ref="K14:L14"/>
    <mergeCell ref="C15:D15"/>
    <mergeCell ref="C16:D16"/>
    <mergeCell ref="C7:D7"/>
    <mergeCell ref="G7:N7"/>
    <mergeCell ref="C8:D8"/>
    <mergeCell ref="G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D39" sqref="D39"/>
    </sheetView>
  </sheetViews>
  <sheetFormatPr defaultRowHeight="15"/>
  <sheetData>
    <row r="1" spans="1:10" ht="15.75" thickBo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8">
      <c r="A2" s="1"/>
      <c r="B2" s="2" t="s">
        <v>0</v>
      </c>
      <c r="C2" s="3"/>
      <c r="D2" s="3" t="s">
        <v>9</v>
      </c>
      <c r="E2" s="4"/>
      <c r="F2" s="5"/>
      <c r="G2" s="6"/>
      <c r="H2" s="6" t="s">
        <v>99</v>
      </c>
      <c r="I2" s="7"/>
    </row>
    <row r="3" spans="1:10" ht="15.75">
      <c r="A3" s="1"/>
      <c r="B3" s="8" t="s">
        <v>1</v>
      </c>
      <c r="C3" s="9"/>
      <c r="D3" s="9" t="s">
        <v>89</v>
      </c>
      <c r="E3" s="10"/>
      <c r="F3" s="5"/>
      <c r="G3" s="6"/>
      <c r="H3" s="6"/>
      <c r="I3" s="7"/>
    </row>
    <row r="4" spans="1:10" ht="16.5" thickBot="1">
      <c r="A4" s="1"/>
      <c r="B4" s="11" t="s">
        <v>2</v>
      </c>
      <c r="C4" s="12"/>
      <c r="D4" s="12" t="s">
        <v>20</v>
      </c>
      <c r="E4" s="13"/>
      <c r="F4" s="5"/>
      <c r="G4" s="6"/>
      <c r="H4" s="6"/>
      <c r="I4" s="7"/>
    </row>
    <row r="5" spans="1:10" ht="15.75">
      <c r="A5" s="29"/>
      <c r="B5" s="30"/>
      <c r="C5" s="30"/>
      <c r="D5" s="30"/>
      <c r="E5" s="30"/>
      <c r="F5" s="217"/>
      <c r="G5" s="217"/>
      <c r="H5" s="217"/>
      <c r="I5" s="31"/>
      <c r="J5" s="31"/>
    </row>
    <row r="6" spans="1:10">
      <c r="A6" s="32"/>
      <c r="B6" s="42" t="s">
        <v>3</v>
      </c>
      <c r="C6" s="42" t="s">
        <v>24</v>
      </c>
      <c r="D6" s="32" t="s">
        <v>25</v>
      </c>
      <c r="E6" s="32" t="s">
        <v>28</v>
      </c>
      <c r="F6" s="33"/>
      <c r="G6" s="34"/>
    </row>
    <row r="7" spans="1:10">
      <c r="A7" s="40">
        <v>1</v>
      </c>
      <c r="B7" s="49">
        <v>1877</v>
      </c>
      <c r="C7" s="49" t="s">
        <v>59</v>
      </c>
      <c r="D7" s="41">
        <v>1</v>
      </c>
      <c r="E7" s="35">
        <v>2</v>
      </c>
      <c r="F7" s="33"/>
      <c r="G7" s="34"/>
    </row>
    <row r="8" spans="1:10">
      <c r="A8" s="40">
        <v>2</v>
      </c>
      <c r="B8" s="40">
        <v>1441</v>
      </c>
      <c r="C8" s="24" t="s">
        <v>83</v>
      </c>
      <c r="D8" s="41">
        <v>0</v>
      </c>
      <c r="E8" s="35">
        <v>3</v>
      </c>
      <c r="F8" s="33"/>
      <c r="G8" s="34"/>
    </row>
    <row r="9" spans="1:10">
      <c r="A9" s="40">
        <v>3</v>
      </c>
      <c r="B9" s="49">
        <v>0</v>
      </c>
      <c r="C9" s="24" t="s">
        <v>86</v>
      </c>
      <c r="D9" s="41">
        <v>2</v>
      </c>
      <c r="E9" s="35">
        <v>1</v>
      </c>
      <c r="F9" s="33"/>
      <c r="G9" s="34"/>
    </row>
    <row r="10" spans="1:10">
      <c r="A10" s="36"/>
      <c r="B10" s="34"/>
      <c r="C10" s="38"/>
      <c r="D10" s="37"/>
      <c r="E10" s="37"/>
      <c r="F10" s="34"/>
      <c r="G10" s="34"/>
      <c r="H10" s="34"/>
      <c r="I10" s="34"/>
      <c r="J10" s="34"/>
    </row>
    <row r="11" spans="1:10">
      <c r="A11" s="34"/>
      <c r="B11" s="39"/>
      <c r="C11" s="32"/>
      <c r="D11" s="32" t="s">
        <v>34</v>
      </c>
      <c r="E11" s="32" t="s">
        <v>35</v>
      </c>
    </row>
    <row r="12" spans="1:10">
      <c r="A12" s="34"/>
      <c r="B12" s="39"/>
      <c r="C12" s="32" t="s">
        <v>36</v>
      </c>
      <c r="D12" s="32" t="s">
        <v>37</v>
      </c>
      <c r="E12" s="35">
        <v>2</v>
      </c>
    </row>
    <row r="13" spans="1:10">
      <c r="A13" s="34"/>
      <c r="B13" s="39"/>
      <c r="C13" s="32" t="s">
        <v>37</v>
      </c>
      <c r="D13" s="32" t="s">
        <v>184</v>
      </c>
      <c r="E13" s="35">
        <v>1</v>
      </c>
    </row>
    <row r="14" spans="1:10">
      <c r="A14" s="34"/>
      <c r="B14" s="39"/>
      <c r="C14" s="32" t="s">
        <v>38</v>
      </c>
      <c r="D14" s="32" t="s">
        <v>138</v>
      </c>
      <c r="E14" s="35">
        <v>3</v>
      </c>
    </row>
    <row r="15" spans="1:10">
      <c r="A15" s="34"/>
      <c r="B15" s="34"/>
      <c r="C15" s="36"/>
      <c r="D15" s="36"/>
      <c r="E15" s="43"/>
      <c r="F15" s="34"/>
      <c r="G15" s="34"/>
      <c r="H15" s="34"/>
      <c r="I15" s="34"/>
      <c r="J15" s="34"/>
    </row>
    <row r="18" spans="1:10">
      <c r="A18" s="32"/>
      <c r="B18" s="32" t="s">
        <v>3</v>
      </c>
      <c r="C18" s="42" t="s">
        <v>56</v>
      </c>
      <c r="D18" s="32" t="s">
        <v>25</v>
      </c>
      <c r="E18" s="32" t="s">
        <v>28</v>
      </c>
      <c r="F18" s="33"/>
      <c r="G18" s="34"/>
    </row>
    <row r="19" spans="1:10">
      <c r="A19" s="35">
        <v>1</v>
      </c>
      <c r="B19" s="49">
        <v>1862</v>
      </c>
      <c r="C19" s="49" t="s">
        <v>58</v>
      </c>
      <c r="D19" s="41">
        <v>2</v>
      </c>
      <c r="E19" s="35">
        <v>1</v>
      </c>
      <c r="F19" s="33"/>
      <c r="G19" s="34"/>
    </row>
    <row r="20" spans="1:10">
      <c r="A20" s="35">
        <v>2</v>
      </c>
      <c r="B20" s="49">
        <v>1418</v>
      </c>
      <c r="C20" s="24" t="s">
        <v>84</v>
      </c>
      <c r="D20" s="41">
        <v>0</v>
      </c>
      <c r="E20" s="35">
        <v>3</v>
      </c>
      <c r="F20" s="33"/>
      <c r="G20" s="34"/>
    </row>
    <row r="21" spans="1:10">
      <c r="A21" s="35">
        <v>3</v>
      </c>
      <c r="B21" s="49">
        <v>1394</v>
      </c>
      <c r="C21" s="24" t="s">
        <v>85</v>
      </c>
      <c r="D21" s="41">
        <v>1</v>
      </c>
      <c r="E21" s="35">
        <v>2</v>
      </c>
      <c r="F21" s="33"/>
      <c r="G21" s="34"/>
    </row>
    <row r="22" spans="1:10">
      <c r="A22" s="36"/>
      <c r="B22" s="36"/>
      <c r="C22" s="38"/>
      <c r="D22" s="37"/>
      <c r="E22" s="37"/>
      <c r="F22" s="34"/>
      <c r="G22" s="34"/>
      <c r="H22" s="34"/>
      <c r="I22" s="34"/>
      <c r="J22" s="34"/>
    </row>
    <row r="23" spans="1:10">
      <c r="A23" s="34"/>
      <c r="B23" s="39"/>
      <c r="C23" s="32"/>
      <c r="D23" s="32" t="s">
        <v>34</v>
      </c>
      <c r="E23" s="32" t="s">
        <v>35</v>
      </c>
    </row>
    <row r="24" spans="1:10">
      <c r="A24" s="34"/>
      <c r="B24" s="39"/>
      <c r="C24" s="32" t="s">
        <v>36</v>
      </c>
      <c r="D24" s="32" t="s">
        <v>151</v>
      </c>
      <c r="E24" s="35">
        <v>2</v>
      </c>
    </row>
    <row r="25" spans="1:10">
      <c r="A25" s="34"/>
      <c r="B25" s="39"/>
      <c r="C25" s="32" t="s">
        <v>37</v>
      </c>
      <c r="D25" s="32" t="s">
        <v>184</v>
      </c>
      <c r="E25" s="35">
        <v>1</v>
      </c>
    </row>
    <row r="26" spans="1:10">
      <c r="A26" s="34"/>
      <c r="B26" s="39"/>
      <c r="C26" s="32" t="s">
        <v>38</v>
      </c>
      <c r="D26" s="32" t="s">
        <v>138</v>
      </c>
      <c r="E26" s="35">
        <v>3</v>
      </c>
    </row>
    <row r="27" spans="1:10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30" spans="1:10">
      <c r="A30" s="32"/>
      <c r="B30" s="42" t="s">
        <v>3</v>
      </c>
      <c r="C30" s="42" t="s">
        <v>57</v>
      </c>
      <c r="D30" s="32" t="s">
        <v>25</v>
      </c>
      <c r="E30" s="32" t="s">
        <v>28</v>
      </c>
      <c r="F30" s="33"/>
      <c r="G30" s="34"/>
    </row>
    <row r="31" spans="1:10">
      <c r="A31" s="40">
        <v>1</v>
      </c>
      <c r="B31" s="40">
        <v>1602</v>
      </c>
      <c r="C31" s="49" t="s">
        <v>10</v>
      </c>
      <c r="D31" s="41"/>
      <c r="E31" s="35">
        <v>1</v>
      </c>
      <c r="F31" s="33"/>
      <c r="G31" s="34"/>
      <c r="I31" s="218"/>
    </row>
    <row r="32" spans="1:10">
      <c r="A32" s="40">
        <v>2</v>
      </c>
      <c r="B32" s="49">
        <v>1441</v>
      </c>
      <c r="C32" s="25" t="s">
        <v>12</v>
      </c>
      <c r="D32" s="41"/>
      <c r="E32" s="35">
        <v>3</v>
      </c>
      <c r="F32" s="33"/>
      <c r="G32" s="34"/>
    </row>
    <row r="33" spans="1:11">
      <c r="A33" s="40">
        <v>3</v>
      </c>
      <c r="B33" s="49">
        <v>684</v>
      </c>
      <c r="C33" s="24" t="s">
        <v>17</v>
      </c>
      <c r="D33" s="41"/>
      <c r="E33" s="35">
        <v>2</v>
      </c>
      <c r="F33" s="33"/>
      <c r="G33" s="34"/>
    </row>
    <row r="34" spans="1:11">
      <c r="A34" s="36"/>
      <c r="B34" s="34"/>
      <c r="C34" s="38"/>
      <c r="D34" s="37"/>
      <c r="E34" s="37"/>
      <c r="F34" s="34"/>
      <c r="G34" s="34"/>
      <c r="H34" s="34"/>
      <c r="I34" s="34"/>
      <c r="J34" s="34"/>
      <c r="K34" s="122"/>
    </row>
    <row r="35" spans="1:11">
      <c r="A35" s="34"/>
      <c r="B35" s="39"/>
      <c r="C35" s="32"/>
      <c r="D35" s="32" t="s">
        <v>34</v>
      </c>
      <c r="E35" s="32" t="s">
        <v>35</v>
      </c>
    </row>
    <row r="36" spans="1:11">
      <c r="A36" s="34"/>
      <c r="B36" s="39"/>
      <c r="C36" s="32" t="s">
        <v>36</v>
      </c>
      <c r="D36" s="32" t="s">
        <v>151</v>
      </c>
      <c r="E36" s="35">
        <v>2</v>
      </c>
    </row>
    <row r="37" spans="1:11">
      <c r="A37" s="34"/>
      <c r="B37" s="39"/>
      <c r="C37" s="32" t="s">
        <v>37</v>
      </c>
      <c r="D37" s="32" t="s">
        <v>36</v>
      </c>
      <c r="E37" s="35">
        <v>1</v>
      </c>
    </row>
    <row r="38" spans="1:11">
      <c r="A38" s="34"/>
      <c r="B38" s="39"/>
      <c r="C38" s="32" t="s">
        <v>38</v>
      </c>
      <c r="D38" s="32" t="s">
        <v>151</v>
      </c>
      <c r="E38" s="35">
        <v>3</v>
      </c>
    </row>
    <row r="39" spans="1:11">
      <c r="A39" s="28"/>
      <c r="B39" s="28"/>
      <c r="C39" s="28"/>
      <c r="D39" s="28"/>
      <c r="E39" s="28"/>
      <c r="F39" s="28"/>
      <c r="G39" s="28"/>
      <c r="H39" s="28"/>
      <c r="I39" s="28"/>
      <c r="J39" s="28"/>
    </row>
  </sheetData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T14" sqref="T14"/>
    </sheetView>
  </sheetViews>
  <sheetFormatPr defaultRowHeight="15"/>
  <cols>
    <col min="1" max="1" width="5" customWidth="1"/>
    <col min="3" max="3" width="22.5703125" customWidth="1"/>
    <col min="4" max="4" width="18.5703125" customWidth="1"/>
    <col min="6" max="6" width="8" customWidth="1"/>
    <col min="7" max="7" width="5.5703125" customWidth="1"/>
    <col min="8" max="8" width="5.28515625" customWidth="1"/>
    <col min="9" max="10" width="6.5703125" customWidth="1"/>
    <col min="11" max="11" width="7.85546875" customWidth="1"/>
    <col min="12" max="12" width="8.28515625" customWidth="1"/>
  </cols>
  <sheetData>
    <row r="1" spans="1:14">
      <c r="A1" s="122"/>
      <c r="B1" s="123"/>
      <c r="C1" s="124"/>
      <c r="D1" s="124"/>
      <c r="E1" s="124"/>
      <c r="F1" s="125"/>
      <c r="G1" s="126" t="s">
        <v>100</v>
      </c>
      <c r="H1" s="127"/>
      <c r="I1" s="128" t="s">
        <v>134</v>
      </c>
      <c r="J1" s="128"/>
      <c r="K1" s="128"/>
      <c r="L1" s="128"/>
      <c r="M1" s="128"/>
      <c r="N1" s="129"/>
    </row>
    <row r="2" spans="1:14">
      <c r="A2" s="122"/>
      <c r="B2" s="130"/>
      <c r="C2" s="66" t="s">
        <v>101</v>
      </c>
      <c r="D2" s="66"/>
      <c r="E2" s="122"/>
      <c r="F2" s="131"/>
      <c r="G2" s="126" t="s">
        <v>102</v>
      </c>
      <c r="H2" s="132"/>
      <c r="I2" s="128" t="s">
        <v>135</v>
      </c>
      <c r="J2" s="128"/>
      <c r="K2" s="128"/>
      <c r="L2" s="128"/>
      <c r="M2" s="128"/>
      <c r="N2" s="129"/>
    </row>
    <row r="3" spans="1:14" ht="15.75">
      <c r="A3" s="122"/>
      <c r="B3" s="130"/>
      <c r="C3" s="133" t="s">
        <v>128</v>
      </c>
      <c r="D3" s="133"/>
      <c r="E3" s="122"/>
      <c r="F3" s="131"/>
      <c r="G3" s="126" t="s">
        <v>103</v>
      </c>
      <c r="H3" s="132"/>
      <c r="I3" s="128" t="s">
        <v>214</v>
      </c>
      <c r="J3" s="128"/>
      <c r="K3" s="128"/>
      <c r="L3" s="128"/>
      <c r="M3" s="128"/>
      <c r="N3" s="129"/>
    </row>
    <row r="4" spans="1:14" ht="15.75">
      <c r="A4" s="122"/>
      <c r="B4" s="130"/>
      <c r="C4" s="122" t="s">
        <v>129</v>
      </c>
      <c r="D4" s="133"/>
      <c r="E4" s="122"/>
      <c r="F4" s="131"/>
      <c r="G4" s="126" t="s">
        <v>130</v>
      </c>
      <c r="H4" s="132"/>
      <c r="I4" s="128">
        <v>43582</v>
      </c>
      <c r="J4" s="128"/>
      <c r="K4" s="128"/>
      <c r="L4" s="128"/>
      <c r="M4" s="128"/>
      <c r="N4" s="129"/>
    </row>
    <row r="5" spans="1:14" ht="15.75" thickBot="1">
      <c r="A5" s="122"/>
      <c r="B5" s="130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34"/>
    </row>
    <row r="6" spans="1:14">
      <c r="A6" s="122"/>
      <c r="B6" s="135" t="s">
        <v>107</v>
      </c>
      <c r="C6" s="136" t="s">
        <v>10</v>
      </c>
      <c r="D6" s="136"/>
      <c r="E6" s="137"/>
      <c r="F6" s="138" t="s">
        <v>108</v>
      </c>
      <c r="G6" s="136" t="s">
        <v>83</v>
      </c>
      <c r="H6" s="136"/>
      <c r="I6" s="136"/>
      <c r="J6" s="136"/>
      <c r="K6" s="136"/>
      <c r="L6" s="136"/>
      <c r="M6" s="136"/>
      <c r="N6" s="139"/>
    </row>
    <row r="7" spans="1:14">
      <c r="A7" s="122"/>
      <c r="B7" s="140" t="s">
        <v>109</v>
      </c>
      <c r="C7" s="141" t="s">
        <v>185</v>
      </c>
      <c r="D7" s="141"/>
      <c r="E7" s="142"/>
      <c r="F7" s="143" t="s">
        <v>110</v>
      </c>
      <c r="G7" s="141" t="s">
        <v>188</v>
      </c>
      <c r="H7" s="141"/>
      <c r="I7" s="141"/>
      <c r="J7" s="141"/>
      <c r="K7" s="141"/>
      <c r="L7" s="141"/>
      <c r="M7" s="141"/>
      <c r="N7" s="144"/>
    </row>
    <row r="8" spans="1:14">
      <c r="A8" s="122"/>
      <c r="B8" s="140" t="s">
        <v>111</v>
      </c>
      <c r="C8" s="141" t="s">
        <v>186</v>
      </c>
      <c r="D8" s="141"/>
      <c r="E8" s="142"/>
      <c r="F8" s="143" t="s">
        <v>112</v>
      </c>
      <c r="G8" s="141" t="s">
        <v>187</v>
      </c>
      <c r="H8" s="141"/>
      <c r="I8" s="141"/>
      <c r="J8" s="141"/>
      <c r="K8" s="141"/>
      <c r="L8" s="141"/>
      <c r="M8" s="141"/>
      <c r="N8" s="144"/>
    </row>
    <row r="9" spans="1:14">
      <c r="A9" s="122"/>
      <c r="B9" s="145" t="s">
        <v>131</v>
      </c>
      <c r="C9" s="146"/>
      <c r="D9" s="146"/>
      <c r="E9" s="147"/>
      <c r="F9" s="146" t="s">
        <v>131</v>
      </c>
      <c r="G9" s="146"/>
      <c r="H9" s="146"/>
      <c r="I9" s="146"/>
      <c r="J9" s="146"/>
      <c r="K9" s="146"/>
      <c r="L9" s="146"/>
      <c r="M9" s="146"/>
      <c r="N9" s="148"/>
    </row>
    <row r="10" spans="1:14">
      <c r="A10" s="122"/>
      <c r="B10" s="149" t="s">
        <v>132</v>
      </c>
      <c r="C10" s="141" t="s">
        <v>185</v>
      </c>
      <c r="D10" s="141"/>
      <c r="E10" s="142"/>
      <c r="F10" s="150" t="s">
        <v>132</v>
      </c>
      <c r="G10" s="141" t="s">
        <v>188</v>
      </c>
      <c r="H10" s="141"/>
      <c r="I10" s="141"/>
      <c r="J10" s="141"/>
      <c r="K10" s="141"/>
      <c r="L10" s="141"/>
      <c r="M10" s="141"/>
      <c r="N10" s="144"/>
    </row>
    <row r="11" spans="1:14" ht="15.75" thickBot="1">
      <c r="A11" s="122"/>
      <c r="B11" s="151" t="s">
        <v>132</v>
      </c>
      <c r="C11" s="141" t="s">
        <v>186</v>
      </c>
      <c r="D11" s="141"/>
      <c r="E11" s="153"/>
      <c r="F11" s="154" t="s">
        <v>132</v>
      </c>
      <c r="G11" s="141" t="s">
        <v>187</v>
      </c>
      <c r="H11" s="141"/>
      <c r="I11" s="141"/>
      <c r="J11" s="141"/>
      <c r="K11" s="141"/>
      <c r="L11" s="141"/>
      <c r="M11" s="141"/>
      <c r="N11" s="144"/>
    </row>
    <row r="12" spans="1:14">
      <c r="A12" s="122"/>
      <c r="B12" s="130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34"/>
    </row>
    <row r="13" spans="1:14" ht="15.75" thickBot="1">
      <c r="A13" s="122"/>
      <c r="B13" s="156" t="s">
        <v>115</v>
      </c>
      <c r="C13" s="122"/>
      <c r="D13" s="122"/>
      <c r="E13" s="122"/>
      <c r="F13" s="157">
        <v>1</v>
      </c>
      <c r="G13" s="157">
        <v>2</v>
      </c>
      <c r="H13" s="157">
        <v>3</v>
      </c>
      <c r="I13" s="157">
        <v>4</v>
      </c>
      <c r="J13" s="157">
        <v>5</v>
      </c>
      <c r="K13" s="158" t="s">
        <v>26</v>
      </c>
      <c r="L13" s="158"/>
      <c r="M13" s="157" t="s">
        <v>116</v>
      </c>
      <c r="N13" s="159" t="s">
        <v>117</v>
      </c>
    </row>
    <row r="14" spans="1:14">
      <c r="A14" s="122"/>
      <c r="B14" s="160" t="s">
        <v>118</v>
      </c>
      <c r="C14" s="161" t="str">
        <f>IF(C7&gt;"",C7&amp;" - "&amp;G7,"")</f>
        <v>Lenni Perkkiö - Thomas Debazac</v>
      </c>
      <c r="D14" s="161"/>
      <c r="E14" s="162"/>
      <c r="F14" s="163">
        <v>6</v>
      </c>
      <c r="G14" s="163">
        <v>5</v>
      </c>
      <c r="H14" s="163">
        <v>7</v>
      </c>
      <c r="I14" s="163"/>
      <c r="J14" s="164"/>
      <c r="K14" s="165">
        <f>IF(ISBLANK(F14),"",COUNTIF(F14:J14,"&gt;=0"))</f>
        <v>3</v>
      </c>
      <c r="L14" s="166">
        <f>IF(ISBLANK(F14),"",IF(LEFT(F14)="-",1,0)+IF(LEFT(G14)="-",1,0)+IF(LEFT(H14)="-",1,0)+IF(LEFT(I14)="-",1,0)+IF(LEFT(J14)="-",1,0))</f>
        <v>0</v>
      </c>
      <c r="M14" s="167">
        <f t="shared" ref="M14:N18" si="0">IF(K14=3,1,"")</f>
        <v>1</v>
      </c>
      <c r="N14" s="168" t="str">
        <f t="shared" si="0"/>
        <v/>
      </c>
    </row>
    <row r="15" spans="1:14">
      <c r="A15" s="122"/>
      <c r="B15" s="160" t="s">
        <v>119</v>
      </c>
      <c r="C15" s="161" t="str">
        <f>IF(C8&gt;"",C8&amp;" - "&amp;G8,"")</f>
        <v>Niklas Karjalainen - Luka Oinas</v>
      </c>
      <c r="D15" s="161"/>
      <c r="E15" s="162"/>
      <c r="F15" s="163">
        <v>-3</v>
      </c>
      <c r="G15" s="163">
        <v>-1</v>
      </c>
      <c r="H15" s="163">
        <v>-3</v>
      </c>
      <c r="I15" s="163"/>
      <c r="J15" s="169"/>
      <c r="K15" s="170">
        <f>IF(ISBLANK(F15),"",COUNTIF(F15:J15,"&gt;=0"))</f>
        <v>0</v>
      </c>
      <c r="L15" s="171">
        <f>IF(ISBLANK(F15),"",IF(LEFT(F15)="-",1,0)+IF(LEFT(G15)="-",1,0)+IF(LEFT(H15)="-",1,0)+IF(LEFT(I15)="-",1,0)+IF(LEFT(J15)="-",1,0))</f>
        <v>3</v>
      </c>
      <c r="M15" s="172" t="str">
        <f t="shared" si="0"/>
        <v/>
      </c>
      <c r="N15" s="173">
        <f t="shared" si="0"/>
        <v>1</v>
      </c>
    </row>
    <row r="16" spans="1:14">
      <c r="A16" s="122"/>
      <c r="B16" s="174" t="s">
        <v>133</v>
      </c>
      <c r="C16" s="175" t="str">
        <f>IF(C10&gt;"",C10&amp;" / "&amp;C11,"")</f>
        <v>Lenni Perkkiö / Niklas Karjalainen</v>
      </c>
      <c r="D16" s="175" t="str">
        <f>IF(G10&gt;"",G10&amp;" / "&amp;G11,"")</f>
        <v>Thomas Debazac / Luka Oinas</v>
      </c>
      <c r="E16" s="176"/>
      <c r="F16" s="163">
        <v>-2</v>
      </c>
      <c r="G16" s="163">
        <v>-7</v>
      </c>
      <c r="H16" s="163">
        <v>9</v>
      </c>
      <c r="I16" s="163">
        <v>-8</v>
      </c>
      <c r="J16" s="169"/>
      <c r="K16" s="170">
        <f>IF(ISBLANK(F16),"",COUNTIF(F16:J16,"&gt;=0"))</f>
        <v>1</v>
      </c>
      <c r="L16" s="171">
        <f>IF(ISBLANK(F16),"",IF(LEFT(F16)="-",1,0)+IF(LEFT(G16)="-",1,0)+IF(LEFT(H16)="-",1,0)+IF(LEFT(I16)="-",1,0)+IF(LEFT(J16)="-",1,0))</f>
        <v>3</v>
      </c>
      <c r="M16" s="172" t="str">
        <f t="shared" si="0"/>
        <v/>
      </c>
      <c r="N16" s="173">
        <f t="shared" si="0"/>
        <v>1</v>
      </c>
    </row>
    <row r="17" spans="1:14">
      <c r="A17" s="122"/>
      <c r="B17" s="160" t="s">
        <v>121</v>
      </c>
      <c r="C17" s="161" t="str">
        <f>IF(C7&gt;"",C7&amp;" - "&amp;G8,"")</f>
        <v>Lenni Perkkiö - Luka Oinas</v>
      </c>
      <c r="D17" s="161"/>
      <c r="E17" s="162"/>
      <c r="F17" s="163">
        <v>8</v>
      </c>
      <c r="G17" s="163">
        <v>4</v>
      </c>
      <c r="H17" s="163">
        <v>-4</v>
      </c>
      <c r="I17" s="163">
        <v>-9</v>
      </c>
      <c r="J17" s="169">
        <v>-9</v>
      </c>
      <c r="K17" s="170">
        <f>IF(ISBLANK(F17),"",COUNTIF(F17:J17,"&gt;=0"))</f>
        <v>2</v>
      </c>
      <c r="L17" s="171">
        <f>IF(ISBLANK(F17),"",IF(LEFT(F17)="-",1,0)+IF(LEFT(G17)="-",1,0)+IF(LEFT(H17)="-",1,0)+IF(LEFT(I17)="-",1,0)+IF(LEFT(J17)="-",1,0))</f>
        <v>3</v>
      </c>
      <c r="M17" s="172" t="str">
        <f t="shared" si="0"/>
        <v/>
      </c>
      <c r="N17" s="173">
        <f t="shared" si="0"/>
        <v>1</v>
      </c>
    </row>
    <row r="18" spans="1:14" ht="15.75" thickBot="1">
      <c r="A18" s="122"/>
      <c r="B18" s="160" t="s">
        <v>122</v>
      </c>
      <c r="C18" s="161" t="str">
        <f>IF(C8&gt;"",C8&amp;" - "&amp;G7,"")</f>
        <v>Niklas Karjalainen - Thomas Debazac</v>
      </c>
      <c r="D18" s="161"/>
      <c r="E18" s="162"/>
      <c r="F18" s="163"/>
      <c r="G18" s="163"/>
      <c r="H18" s="163"/>
      <c r="I18" s="163"/>
      <c r="J18" s="169"/>
      <c r="K18" s="177" t="str">
        <f>IF(ISBLANK(F18),"",COUNTIF(F18:J18,"&gt;=0"))</f>
        <v/>
      </c>
      <c r="L18" s="178" t="str">
        <f>IF(ISBLANK(F18),"",IF(LEFT(F18)="-",1,0)+IF(LEFT(G18)="-",1,0)+IF(LEFT(H18)="-",1,0)+IF(LEFT(I18)="-",1,0)+IF(LEFT(J18)="-",1,0))</f>
        <v/>
      </c>
      <c r="M18" s="179" t="str">
        <f t="shared" si="0"/>
        <v/>
      </c>
      <c r="N18" s="180" t="str">
        <f t="shared" si="0"/>
        <v/>
      </c>
    </row>
    <row r="19" spans="1:14" ht="19.5" thickBot="1">
      <c r="A19" s="122"/>
      <c r="B19" s="181"/>
      <c r="C19" s="182"/>
      <c r="D19" s="182"/>
      <c r="E19" s="182"/>
      <c r="F19" s="183"/>
      <c r="G19" s="183"/>
      <c r="H19" s="184"/>
      <c r="I19" s="185" t="s">
        <v>123</v>
      </c>
      <c r="J19" s="185"/>
      <c r="K19" s="186">
        <f>COUNTIF(K14:K18,"=3")</f>
        <v>1</v>
      </c>
      <c r="L19" s="187">
        <f>COUNTIF(L14:L18,"=3")</f>
        <v>3</v>
      </c>
      <c r="M19" s="188">
        <f>SUM(M14:M18)</f>
        <v>1</v>
      </c>
      <c r="N19" s="189">
        <f>SUM(N14:N18)</f>
        <v>3</v>
      </c>
    </row>
    <row r="20" spans="1:14">
      <c r="A20" s="122"/>
      <c r="B20" s="190" t="s">
        <v>124</v>
      </c>
      <c r="C20" s="182"/>
      <c r="D20" s="182"/>
      <c r="E20" s="182"/>
      <c r="F20" s="182"/>
      <c r="G20" s="182"/>
      <c r="H20" s="182"/>
      <c r="I20" s="182"/>
      <c r="J20" s="182"/>
      <c r="K20" s="122"/>
      <c r="L20" s="122"/>
      <c r="M20" s="122"/>
      <c r="N20" s="134"/>
    </row>
    <row r="21" spans="1:14">
      <c r="A21" s="122"/>
      <c r="B21" s="191" t="s">
        <v>125</v>
      </c>
      <c r="C21" s="192"/>
      <c r="D21" s="193" t="s">
        <v>126</v>
      </c>
      <c r="E21" s="192"/>
      <c r="F21" s="193" t="s">
        <v>35</v>
      </c>
      <c r="G21" s="193"/>
      <c r="H21" s="194"/>
      <c r="I21" s="122"/>
      <c r="J21" s="195" t="s">
        <v>127</v>
      </c>
      <c r="K21" s="195"/>
      <c r="L21" s="195"/>
      <c r="M21" s="195"/>
      <c r="N21" s="196"/>
    </row>
    <row r="22" spans="1:14" ht="21.75" thickBot="1">
      <c r="A22" s="122"/>
      <c r="B22" s="197"/>
      <c r="C22" s="198"/>
      <c r="D22" s="198"/>
      <c r="E22" s="199"/>
      <c r="F22" s="198"/>
      <c r="G22" s="198"/>
      <c r="H22" s="198"/>
      <c r="I22" s="198"/>
      <c r="J22" s="200" t="str">
        <f>IF(M19=3,C6,IF(N19=3,G6,""))</f>
        <v>OPT-86 3</v>
      </c>
      <c r="K22" s="200"/>
      <c r="L22" s="200"/>
      <c r="M22" s="200"/>
      <c r="N22" s="201"/>
    </row>
    <row r="23" spans="1:14">
      <c r="A23" s="122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</row>
  </sheetData>
  <mergeCells count="26">
    <mergeCell ref="C15:D15"/>
    <mergeCell ref="C17:D17"/>
    <mergeCell ref="C18:D18"/>
    <mergeCell ref="I19:J19"/>
    <mergeCell ref="J21:N21"/>
    <mergeCell ref="B22:D22"/>
    <mergeCell ref="F22:I22"/>
    <mergeCell ref="J22:N22"/>
    <mergeCell ref="C10:D10"/>
    <mergeCell ref="G10:N10"/>
    <mergeCell ref="C11:D11"/>
    <mergeCell ref="G11:N11"/>
    <mergeCell ref="K13:L13"/>
    <mergeCell ref="C14:D14"/>
    <mergeCell ref="C7:D7"/>
    <mergeCell ref="G7:N7"/>
    <mergeCell ref="C8:D8"/>
    <mergeCell ref="G8:N8"/>
    <mergeCell ref="B9:D9"/>
    <mergeCell ref="F9:N9"/>
    <mergeCell ref="I1:N1"/>
    <mergeCell ref="I2:N2"/>
    <mergeCell ref="I3:N3"/>
    <mergeCell ref="I4:N4"/>
    <mergeCell ref="C6:D6"/>
    <mergeCell ref="G6:N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5"/>
  <cols>
    <col min="1" max="1" width="4.85546875" customWidth="1"/>
    <col min="3" max="3" width="26.42578125" customWidth="1"/>
    <col min="5" max="5" width="9.85546875" customWidth="1"/>
    <col min="6" max="6" width="11.42578125" customWidth="1"/>
  </cols>
  <sheetData>
    <row r="1" spans="1:7" ht="15.75" thickBot="1"/>
    <row r="2" spans="1:7" ht="18">
      <c r="A2" s="1"/>
      <c r="B2" s="2" t="s">
        <v>0</v>
      </c>
      <c r="C2" s="3"/>
      <c r="D2" s="3" t="s">
        <v>9</v>
      </c>
      <c r="E2" s="4"/>
      <c r="F2" s="5"/>
      <c r="G2" s="6"/>
    </row>
    <row r="3" spans="1:7" ht="15.75">
      <c r="A3" s="1"/>
      <c r="B3" s="8" t="s">
        <v>1</v>
      </c>
      <c r="C3" s="9"/>
      <c r="D3" s="9" t="s">
        <v>19</v>
      </c>
      <c r="E3" s="10"/>
      <c r="F3" s="5"/>
      <c r="G3" s="6"/>
    </row>
    <row r="4" spans="1:7" ht="16.5" thickBot="1">
      <c r="A4" s="1"/>
      <c r="B4" s="11" t="s">
        <v>2</v>
      </c>
      <c r="C4" s="12"/>
      <c r="D4" s="12" t="s">
        <v>20</v>
      </c>
      <c r="E4" s="13"/>
      <c r="F4" s="5"/>
      <c r="G4" s="6"/>
    </row>
    <row r="5" spans="1:7">
      <c r="A5" s="14"/>
      <c r="B5" s="15"/>
      <c r="C5" s="15"/>
      <c r="D5" s="15"/>
      <c r="E5" s="16"/>
      <c r="F5" s="6"/>
      <c r="G5" s="6"/>
    </row>
    <row r="6" spans="1:7">
      <c r="A6" s="17"/>
      <c r="B6" s="17" t="s">
        <v>3</v>
      </c>
      <c r="C6" s="17" t="s">
        <v>4</v>
      </c>
      <c r="D6" s="17" t="s">
        <v>5</v>
      </c>
      <c r="E6" s="5"/>
      <c r="F6" s="6"/>
      <c r="G6" s="6"/>
    </row>
    <row r="7" spans="1:7">
      <c r="A7" s="18">
        <v>1</v>
      </c>
      <c r="B7" s="18"/>
      <c r="C7" s="18" t="s">
        <v>6</v>
      </c>
      <c r="D7" s="18"/>
      <c r="E7" s="225" t="s">
        <v>6</v>
      </c>
      <c r="F7" s="6"/>
      <c r="G7" s="6"/>
    </row>
    <row r="8" spans="1:7">
      <c r="A8" s="18">
        <v>2</v>
      </c>
      <c r="B8" s="18"/>
      <c r="C8" s="18" t="s">
        <v>11</v>
      </c>
      <c r="D8" s="224"/>
      <c r="E8" s="227" t="s">
        <v>138</v>
      </c>
      <c r="F8" s="225" t="s">
        <v>6</v>
      </c>
      <c r="G8" s="6"/>
    </row>
    <row r="9" spans="1:7">
      <c r="A9" s="17">
        <v>3</v>
      </c>
      <c r="B9" s="17"/>
      <c r="C9" s="17" t="s">
        <v>7</v>
      </c>
      <c r="D9" s="17"/>
      <c r="E9" s="226" t="s">
        <v>12</v>
      </c>
      <c r="F9" s="19"/>
      <c r="G9" s="5"/>
    </row>
    <row r="10" spans="1:7">
      <c r="A10" s="17">
        <v>4</v>
      </c>
      <c r="B10" s="17"/>
      <c r="C10" s="223" t="s">
        <v>12</v>
      </c>
      <c r="D10" s="17"/>
      <c r="E10" s="21" t="s">
        <v>138</v>
      </c>
      <c r="F10" s="1"/>
      <c r="G10" s="20" t="s">
        <v>6</v>
      </c>
    </row>
    <row r="11" spans="1:7">
      <c r="A11" s="18">
        <v>5</v>
      </c>
      <c r="B11" s="18"/>
      <c r="C11" s="18" t="s">
        <v>10</v>
      </c>
      <c r="D11" s="18"/>
      <c r="E11" s="225" t="s">
        <v>10</v>
      </c>
      <c r="F11" s="1"/>
      <c r="G11" s="27" t="s">
        <v>138</v>
      </c>
    </row>
    <row r="12" spans="1:7">
      <c r="A12" s="18">
        <v>6</v>
      </c>
      <c r="B12" s="18"/>
      <c r="C12" s="18" t="s">
        <v>17</v>
      </c>
      <c r="D12" s="224"/>
      <c r="E12" s="229"/>
      <c r="F12" s="228" t="s">
        <v>23</v>
      </c>
      <c r="G12" s="27"/>
    </row>
    <row r="13" spans="1:7">
      <c r="A13" s="17">
        <v>7</v>
      </c>
      <c r="B13" s="17"/>
      <c r="C13" s="223" t="s">
        <v>62</v>
      </c>
      <c r="D13" s="17"/>
      <c r="E13" s="228" t="s">
        <v>23</v>
      </c>
      <c r="F13" s="21" t="s">
        <v>151</v>
      </c>
      <c r="G13" s="27"/>
    </row>
    <row r="14" spans="1:7">
      <c r="A14" s="17">
        <v>8</v>
      </c>
      <c r="B14" s="17"/>
      <c r="C14" s="17" t="s">
        <v>23</v>
      </c>
      <c r="D14" s="17"/>
      <c r="E14" s="21" t="s">
        <v>138</v>
      </c>
      <c r="F14" s="6"/>
      <c r="G14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M17NP jatko</vt:lpstr>
      <vt:lpstr>M17NP alkulohko</vt:lpstr>
      <vt:lpstr>N17NP jatko</vt:lpstr>
      <vt:lpstr>N17NP alkulohko</vt:lpstr>
      <vt:lpstr>M12 joukkue jatko</vt:lpstr>
      <vt:lpstr>M12 joukkue ottelut</vt:lpstr>
      <vt:lpstr>M12 joukkue alkulohko</vt:lpstr>
      <vt:lpstr>M12 joukkue conso</vt:lpstr>
      <vt:lpstr>M17joukkue jatko</vt:lpstr>
      <vt:lpstr>M17 joukkue ottelut</vt:lpstr>
      <vt:lpstr>M17joukkue alkulohko</vt:lpstr>
      <vt:lpstr>M17 joukkue conso</vt:lpstr>
      <vt:lpstr>N12 joukkue</vt:lpstr>
      <vt:lpstr>N12 joukkue ottelut</vt:lpstr>
      <vt:lpstr>N17 joukkue</vt:lpstr>
      <vt:lpstr>N17 joukkue ottelut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2019-04-27T15:37:16Z</cp:lastPrinted>
  <dcterms:created xsi:type="dcterms:W3CDTF">2019-04-15T09:56:55Z</dcterms:created>
  <dcterms:modified xsi:type="dcterms:W3CDTF">2019-04-28T06:11:13Z</dcterms:modified>
</cp:coreProperties>
</file>