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firstSheet="6" activeTab="6"/>
  </bookViews>
  <sheets>
    <sheet name="Mitalistit" sheetId="1" r:id="rId1"/>
    <sheet name="M15 joukkue poolit" sheetId="2" r:id="rId2"/>
    <sheet name="M15 joukkue ottelut" sheetId="3" r:id="rId3"/>
    <sheet name="M15 joukkue cup" sheetId="4" r:id="rId4"/>
    <sheet name="M15 joukkue consolation" sheetId="5" r:id="rId5"/>
    <sheet name="M13 joukkue poolit" sheetId="6" r:id="rId6"/>
    <sheet name="M13 joukkue ottelut" sheetId="7" r:id="rId7"/>
    <sheet name="M13 joukkue cup" sheetId="8" r:id="rId8"/>
    <sheet name="M13 joukkue consolation 5-6" sheetId="9" r:id="rId9"/>
    <sheet name="M13 joukkue consolation 7-8" sheetId="10" r:id="rId10"/>
    <sheet name="N13 joukkue poolit" sheetId="11" r:id="rId11"/>
    <sheet name="N13 joukkue ottelut" sheetId="12" r:id="rId12"/>
    <sheet name="N15 joukkue poolit" sheetId="13" r:id="rId13"/>
    <sheet name="N15 joukkue ottelut" sheetId="14" r:id="rId14"/>
    <sheet name="Taul1" sheetId="15" r:id="rId15"/>
  </sheets>
  <definedNames/>
  <calcPr fullCalcOnLoad="1"/>
</workbook>
</file>

<file path=xl/sharedStrings.xml><?xml version="1.0" encoding="utf-8"?>
<sst xmlns="http://schemas.openxmlformats.org/spreadsheetml/2006/main" count="2348" uniqueCount="188">
  <si>
    <t>Junioreiden SM (13 ja 15v)</t>
  </si>
  <si>
    <t>M15 joukkue</t>
  </si>
  <si>
    <t>24.3.2018</t>
  </si>
  <si>
    <t>RN</t>
  </si>
  <si>
    <t>Pooli A</t>
  </si>
  <si>
    <t>Seura</t>
  </si>
  <si>
    <t>Voitot</t>
  </si>
  <si>
    <t>Erät</t>
  </si>
  <si>
    <t>Pisteet</t>
  </si>
  <si>
    <t>Sija</t>
  </si>
  <si>
    <t>TIP-70</t>
  </si>
  <si>
    <t>PT 75</t>
  </si>
  <si>
    <t>TuPy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</si>
  <si>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</si>
  <si>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</si>
  <si>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</si>
  <si>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</si>
  <si>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</si>
  <si>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</si>
  <si>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</si>
  <si>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</si>
  <si>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</si>
  <si>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</si>
  <si>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MBF</t>
  </si>
  <si>
    <t>Por-83</t>
  </si>
  <si>
    <t>LrTU</t>
  </si>
  <si>
    <t>YPTS</t>
  </si>
  <si>
    <t>2-4</t>
  </si>
  <si>
    <t>1-4</t>
  </si>
  <si>
    <t>3-4</t>
  </si>
  <si>
    <t>M15 joukkue cup</t>
  </si>
  <si>
    <t>Nimi</t>
  </si>
  <si>
    <t>6185</t>
  </si>
  <si>
    <t>PT Espoo</t>
  </si>
  <si>
    <t>B3</t>
  </si>
  <si>
    <t>B2</t>
  </si>
  <si>
    <t>A1</t>
  </si>
  <si>
    <t>B1</t>
  </si>
  <si>
    <t>A2</t>
  </si>
  <si>
    <t>A3</t>
  </si>
  <si>
    <t>5186</t>
  </si>
  <si>
    <t>KoKa</t>
  </si>
  <si>
    <t>M15 joukkue consolation</t>
  </si>
  <si>
    <t>B4</t>
  </si>
  <si>
    <t>M13 joukkue</t>
  </si>
  <si>
    <t>PT Espoo 2</t>
  </si>
  <si>
    <t>Pooli B</t>
  </si>
  <si>
    <t>M13 joukkue cup</t>
  </si>
  <si>
    <t>M13 joukkue consolation 5-6</t>
  </si>
  <si>
    <t>M13 joukkue consolation 7-8</t>
  </si>
  <si>
    <t>A4</t>
  </si>
  <si>
    <t>N13 joukkue</t>
  </si>
  <si>
    <t>N15 joukkue</t>
  </si>
  <si>
    <t>2193</t>
  </si>
  <si>
    <t>1781</t>
  </si>
  <si>
    <t>Spinni</t>
  </si>
  <si>
    <t>1627</t>
  </si>
  <si>
    <t>1-5</t>
  </si>
  <si>
    <t>3-5</t>
  </si>
  <si>
    <t>2-5</t>
  </si>
  <si>
    <t>4-5</t>
  </si>
  <si>
    <t>KILPAILU</t>
  </si>
  <si>
    <t>JÄRJESTÄJÄ</t>
  </si>
  <si>
    <t>LUOKKA</t>
  </si>
  <si>
    <t>Suomen Pöytätennisliitto ry - SPTL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</si>
  <si>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</si>
  <si>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</si>
  <si>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</si>
  <si>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</si>
  <si>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</si>
  <si>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</si>
  <si>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</si>
  <si>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</si>
  <si>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</si>
  <si>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</si>
  <si>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</si>
  <si>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</si>
  <si>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</si>
  <si>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</si>
  <si>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</si>
  <si>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</si>
  <si>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</si>
  <si>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</si>
  <si>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</si>
  <si>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</si>
  <si>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</si>
  <si>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</si>
  <si>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</si>
  <si>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Sam Khosravi</t>
  </si>
  <si>
    <t>Rasmus Vesalainen</t>
  </si>
  <si>
    <t>Matias Vesalainen</t>
  </si>
  <si>
    <t>Luukas Meisaari</t>
  </si>
  <si>
    <t>Eemil Kivelä</t>
  </si>
  <si>
    <t>wo</t>
  </si>
  <si>
    <t>M13 joukkue pooli A</t>
  </si>
  <si>
    <t>M13 joukkue pooli B</t>
  </si>
  <si>
    <t>Aleksi Laine</t>
  </si>
  <si>
    <t>Konsta Kuuri-Riutta</t>
  </si>
  <si>
    <t>Joni Rahikainen</t>
  </si>
  <si>
    <t>Aleksi Räsänen</t>
  </si>
  <si>
    <t>Matias Ylinen</t>
  </si>
  <si>
    <t xml:space="preserve">Leo Kettula </t>
  </si>
  <si>
    <t>Elim Engberg</t>
  </si>
  <si>
    <t>Samuel Westerlund</t>
  </si>
  <si>
    <t>Olli Lukinmaa</t>
  </si>
  <si>
    <t>Aaro Mäkelä</t>
  </si>
  <si>
    <t>Joel Vilppula</t>
  </si>
  <si>
    <t>Jan Mäkelä</t>
  </si>
  <si>
    <t>Nils-Erik Halttunen</t>
  </si>
  <si>
    <t>Axel Visuri</t>
  </si>
  <si>
    <t>Joonas Kylliö</t>
  </si>
  <si>
    <t>Woobin Kim</t>
  </si>
  <si>
    <t>Aleksandra Seppänen</t>
  </si>
  <si>
    <t>Ella Kellow</t>
  </si>
  <si>
    <t>Isabel Miller</t>
  </si>
  <si>
    <t>Siiri Toffer</t>
  </si>
  <si>
    <t>Joukkueottelun pöytäkirja</t>
  </si>
  <si>
    <t>2 pelaajaa</t>
  </si>
  <si>
    <t>PÄIVÄ</t>
  </si>
  <si>
    <t>Nelinpeli</t>
  </si>
  <si>
    <t>NP</t>
  </si>
  <si>
    <t>Nelinp</t>
  </si>
  <si>
    <t>Alisa Sinishin</t>
  </si>
  <si>
    <t>Yang Yixin</t>
  </si>
  <si>
    <t>Karina Fozilova</t>
  </si>
  <si>
    <t>Sofia Levtchuk</t>
  </si>
  <si>
    <t>Leo Kettula</t>
  </si>
  <si>
    <t>3-0</t>
  </si>
  <si>
    <t>3-2</t>
  </si>
  <si>
    <t>PT Espoo 1</t>
  </si>
  <si>
    <t>3-1</t>
  </si>
  <si>
    <t>M13 joukkue pooli  B</t>
  </si>
  <si>
    <t>Sofia Levchuk</t>
  </si>
  <si>
    <t>M13 joukkue semifinaali</t>
  </si>
  <si>
    <t>N13</t>
  </si>
  <si>
    <t>M13 consolation 5-6</t>
  </si>
  <si>
    <t>M13 consolation 7-8</t>
  </si>
  <si>
    <t xml:space="preserve">Aleksi Laine </t>
  </si>
  <si>
    <t>M13 Finaali</t>
  </si>
  <si>
    <t>M15 joukkue pooli A</t>
  </si>
  <si>
    <t>Daniel Tran</t>
  </si>
  <si>
    <t>Christoffer Ervasalo</t>
  </si>
  <si>
    <t>Lauri Lähti</t>
  </si>
  <si>
    <t>Vili Kinnunen</t>
  </si>
  <si>
    <t>M15 joukkue pooli B</t>
  </si>
  <si>
    <t>Jami Kokkola</t>
  </si>
  <si>
    <t>Miika Toivonen</t>
  </si>
  <si>
    <t>Elia Viljamaa</t>
  </si>
  <si>
    <t>Juuso Taavela</t>
  </si>
  <si>
    <t>Jyri Immonen</t>
  </si>
  <si>
    <t>Elias Hynönen</t>
  </si>
  <si>
    <t>Max Polin</t>
  </si>
  <si>
    <t>Lauri Hakaste</t>
  </si>
  <si>
    <t>Aleksandra Titievskaja</t>
  </si>
  <si>
    <t xml:space="preserve">Sofia Levchuk </t>
  </si>
  <si>
    <t>N15</t>
  </si>
  <si>
    <t>Tamila Vlasova</t>
  </si>
  <si>
    <t>Alisa Vlasova</t>
  </si>
  <si>
    <t>Kaarina Saarialho</t>
  </si>
  <si>
    <t>Paul Jokinen</t>
  </si>
  <si>
    <t>Maxim Polin</t>
  </si>
  <si>
    <t>Karl Joesaar</t>
  </si>
  <si>
    <t>Anni Heljala</t>
  </si>
  <si>
    <t>Julia Belov</t>
  </si>
  <si>
    <t>Mika Toivonen</t>
  </si>
  <si>
    <t/>
  </si>
  <si>
    <t xml:space="preserve">Aleksandra Titievskaja </t>
  </si>
  <si>
    <t>M15 joukkue puolivälierä</t>
  </si>
  <si>
    <t>M15 semifinaali</t>
  </si>
  <si>
    <t>Arttu Pihkala</t>
  </si>
  <si>
    <t>Sam Li</t>
  </si>
  <si>
    <t>1.</t>
  </si>
  <si>
    <t>2.</t>
  </si>
  <si>
    <t>3.</t>
  </si>
  <si>
    <t>4.</t>
  </si>
  <si>
    <t>(Alisa Sinishin, Yang Yixin)</t>
  </si>
  <si>
    <t>(Aleksandra Seppänen, Ella Kellow)</t>
  </si>
  <si>
    <t>(Sofia Levchuk, Karina Fozilova)</t>
  </si>
  <si>
    <t>(Siiri Toffer, Isabel Miller)</t>
  </si>
  <si>
    <t>(Sam Khosravi, Matias Vesalainen, Rasmus Vesalainen)</t>
  </si>
  <si>
    <t>(Aleksi Räsänen, Joni Rahikainen, Matias Ylinen)</t>
  </si>
  <si>
    <t>(Joonas Kylliö, Woobin Kim)</t>
  </si>
  <si>
    <t>(Leo Kettula, Elim Engberg, Samuel Westerlund)</t>
  </si>
  <si>
    <t>M15 joukkue Finaali</t>
  </si>
  <si>
    <t>PT Espoo (Arttu Pihkala, Aleksi Räsänen, Sam Li)</t>
  </si>
  <si>
    <t>(Joonas Kylliö, Daniel Tran, Karl Joesaar)</t>
  </si>
  <si>
    <t>(Lauri Hakaste, Leo Kettula, Elim Engberg)</t>
  </si>
  <si>
    <t>N15 joukkue Finaali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</si>
</sst>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/mm/yyyy"/>
    <numFmt numFmtId="166" formatCode="hh:mm"/>
    <numFmt numFmtId="167" formatCode="[$-40B]d\.\ mmmm\ yyyy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SWIS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8"/>
      <name val="SWISS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3" fillId="9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11" fillId="13" borderId="1" applyNumberFormat="0" applyAlignment="0" applyProtection="0"/>
    <xf numFmtId="0" fontId="45" fillId="49" borderId="7" applyNumberFormat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164" fontId="14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15" fillId="44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53" borderId="7" applyNumberFormat="0" applyAlignment="0" applyProtection="0"/>
    <xf numFmtId="0" fontId="55" fillId="54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6" fillId="49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83">
      <alignment/>
      <protection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19" fillId="0" borderId="20" xfId="0" applyNumberFormat="1" applyFont="1" applyFill="1" applyBorder="1" applyAlignment="1" applyProtection="1">
      <alignment horizontal="left"/>
      <protection/>
    </xf>
    <xf numFmtId="49" fontId="19" fillId="0" borderId="21" xfId="0" applyNumberFormat="1" applyFont="1" applyFill="1" applyBorder="1" applyAlignment="1" applyProtection="1">
      <alignment horizontal="left"/>
      <protection/>
    </xf>
    <xf numFmtId="49" fontId="19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1" fillId="0" borderId="24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9" fontId="21" fillId="0" borderId="25" xfId="0" applyNumberFormat="1" applyFont="1" applyFill="1" applyBorder="1" applyAlignment="1" applyProtection="1">
      <alignment horizontal="left"/>
      <protection/>
    </xf>
    <xf numFmtId="49" fontId="21" fillId="0" borderId="26" xfId="0" applyNumberFormat="1" applyFont="1" applyFill="1" applyBorder="1" applyAlignment="1" applyProtection="1">
      <alignment horizontal="left"/>
      <protection/>
    </xf>
    <xf numFmtId="49" fontId="21" fillId="0" borderId="27" xfId="0" applyNumberFormat="1" applyFont="1" applyFill="1" applyBorder="1" applyAlignment="1" applyProtection="1">
      <alignment horizontal="left"/>
      <protection/>
    </xf>
    <xf numFmtId="49" fontId="21" fillId="0" borderId="28" xfId="0" applyNumberFormat="1" applyFont="1" applyFill="1" applyBorder="1" applyAlignment="1" applyProtection="1">
      <alignment horizontal="left"/>
      <protection/>
    </xf>
    <xf numFmtId="49" fontId="0" fillId="0" borderId="29" xfId="83" applyNumberFormat="1" applyFont="1" applyFill="1" applyBorder="1" applyAlignment="1" applyProtection="1">
      <alignment horizontal="left"/>
      <protection/>
    </xf>
    <xf numFmtId="49" fontId="0" fillId="0" borderId="30" xfId="83" applyNumberFormat="1" applyFont="1" applyFill="1" applyBorder="1" applyAlignment="1" applyProtection="1">
      <alignment horizontal="left"/>
      <protection/>
    </xf>
    <xf numFmtId="49" fontId="21" fillId="0" borderId="0" xfId="83" applyNumberFormat="1" applyFont="1" applyFill="1" applyBorder="1" applyAlignment="1" applyProtection="1">
      <alignment horizontal="left"/>
      <protection/>
    </xf>
    <xf numFmtId="49" fontId="22" fillId="0" borderId="31" xfId="83" applyNumberFormat="1" applyFont="1" applyFill="1" applyBorder="1" applyAlignment="1" applyProtection="1">
      <alignment horizontal="left"/>
      <protection/>
    </xf>
    <xf numFmtId="49" fontId="22" fillId="0" borderId="23" xfId="83" applyNumberFormat="1" applyFont="1" applyFill="1" applyBorder="1" applyAlignment="1" applyProtection="1">
      <alignment horizontal="left"/>
      <protection/>
    </xf>
    <xf numFmtId="49" fontId="22" fillId="0" borderId="0" xfId="83" applyNumberFormat="1" applyFont="1" applyFill="1" applyBorder="1" applyAlignment="1" applyProtection="1">
      <alignment horizontal="left"/>
      <protection/>
    </xf>
    <xf numFmtId="0" fontId="22" fillId="0" borderId="31" xfId="83" applyNumberFormat="1" applyFont="1" applyFill="1" applyBorder="1" applyAlignment="1" applyProtection="1">
      <alignment horizontal="left"/>
      <protection/>
    </xf>
    <xf numFmtId="49" fontId="22" fillId="0" borderId="32" xfId="83" applyNumberFormat="1" applyFont="1" applyFill="1" applyBorder="1" applyAlignment="1" applyProtection="1">
      <alignment horizontal="left"/>
      <protection/>
    </xf>
    <xf numFmtId="49" fontId="22" fillId="0" borderId="30" xfId="83" applyNumberFormat="1" applyFont="1" applyFill="1" applyBorder="1" applyAlignment="1" applyProtection="1">
      <alignment horizontal="left"/>
      <protection/>
    </xf>
    <xf numFmtId="49" fontId="22" fillId="0" borderId="29" xfId="83" applyNumberFormat="1" applyFont="1" applyFill="1" applyBorder="1" applyAlignment="1" applyProtection="1">
      <alignment horizontal="left"/>
      <protection/>
    </xf>
    <xf numFmtId="49" fontId="22" fillId="0" borderId="19" xfId="83" applyNumberFormat="1" applyFont="1" applyFill="1" applyBorder="1" applyAlignment="1" applyProtection="1">
      <alignment horizontal="left"/>
      <protection/>
    </xf>
    <xf numFmtId="49" fontId="22" fillId="0" borderId="32" xfId="83" applyNumberFormat="1" applyFont="1" applyFill="1" applyBorder="1" applyAlignment="1" applyProtection="1">
      <alignment horizontal="center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0" fillId="44" borderId="31" xfId="0" applyNumberFormat="1" applyFont="1" applyFill="1" applyBorder="1" applyAlignment="1" applyProtection="1">
      <alignment horizontal="left"/>
      <protection/>
    </xf>
    <xf numFmtId="49" fontId="0" fillId="0" borderId="33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49" fontId="0" fillId="0" borderId="34" xfId="0" applyNumberFormat="1" applyFont="1" applyFill="1" applyBorder="1" applyAlignment="1" applyProtection="1">
      <alignment horizontal="center"/>
      <protection/>
    </xf>
    <xf numFmtId="49" fontId="0" fillId="0" borderId="33" xfId="0" applyNumberFormat="1" applyFont="1" applyFill="1" applyBorder="1" applyAlignment="1" applyProtection="1">
      <alignment horizontal="center"/>
      <protection/>
    </xf>
    <xf numFmtId="49" fontId="0" fillId="0" borderId="3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3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49" fontId="0" fillId="0" borderId="19" xfId="83" applyNumberFormat="1" applyFont="1" applyFill="1" applyBorder="1" applyAlignment="1" applyProtection="1">
      <alignment horizontal="left"/>
      <protection/>
    </xf>
    <xf numFmtId="49" fontId="19" fillId="0" borderId="21" xfId="83" applyNumberFormat="1" applyFont="1" applyFill="1" applyBorder="1" applyAlignment="1" applyProtection="1">
      <alignment horizontal="left"/>
      <protection/>
    </xf>
    <xf numFmtId="49" fontId="19" fillId="0" borderId="22" xfId="83" applyNumberFormat="1" applyFont="1" applyFill="1" applyBorder="1" applyAlignment="1" applyProtection="1">
      <alignment horizontal="left"/>
      <protection/>
    </xf>
    <xf numFmtId="49" fontId="0" fillId="0" borderId="23" xfId="83" applyNumberFormat="1" applyFont="1" applyFill="1" applyBorder="1" applyAlignment="1" applyProtection="1">
      <alignment horizontal="left"/>
      <protection/>
    </xf>
    <xf numFmtId="49" fontId="0" fillId="0" borderId="0" xfId="83" applyNumberFormat="1" applyFont="1" applyFill="1" applyBorder="1" applyAlignment="1" applyProtection="1">
      <alignment horizontal="left"/>
      <protection/>
    </xf>
    <xf numFmtId="49" fontId="21" fillId="0" borderId="25" xfId="83" applyNumberFormat="1" applyFont="1" applyFill="1" applyBorder="1" applyAlignment="1" applyProtection="1">
      <alignment horizontal="left"/>
      <protection/>
    </xf>
    <xf numFmtId="49" fontId="21" fillId="0" borderId="27" xfId="83" applyNumberFormat="1" applyFont="1" applyFill="1" applyBorder="1" applyAlignment="1" applyProtection="1">
      <alignment horizontal="left"/>
      <protection/>
    </xf>
    <xf numFmtId="49" fontId="21" fillId="0" borderId="28" xfId="83" applyNumberFormat="1" applyFont="1" applyFill="1" applyBorder="1" applyAlignment="1" applyProtection="1">
      <alignment horizontal="left"/>
      <protection/>
    </xf>
    <xf numFmtId="0" fontId="24" fillId="0" borderId="37" xfId="81" applyFont="1" applyBorder="1" applyProtection="1">
      <alignment/>
      <protection/>
    </xf>
    <xf numFmtId="0" fontId="0" fillId="0" borderId="38" xfId="81" applyBorder="1">
      <alignment/>
      <protection/>
    </xf>
    <xf numFmtId="0" fontId="0" fillId="0" borderId="38" xfId="81" applyBorder="1" applyProtection="1">
      <alignment/>
      <protection/>
    </xf>
    <xf numFmtId="0" fontId="24" fillId="0" borderId="23" xfId="81" applyFont="1" applyBorder="1" applyProtection="1">
      <alignment/>
      <protection/>
    </xf>
    <xf numFmtId="0" fontId="20" fillId="0" borderId="0" xfId="81" applyFont="1" applyBorder="1">
      <alignment/>
      <protection/>
    </xf>
    <xf numFmtId="0" fontId="20" fillId="0" borderId="0" xfId="0" applyFont="1" applyBorder="1" applyAlignment="1">
      <alignment/>
    </xf>
    <xf numFmtId="0" fontId="0" fillId="0" borderId="0" xfId="81" applyBorder="1" applyProtection="1">
      <alignment/>
      <protection/>
    </xf>
    <xf numFmtId="0" fontId="0" fillId="0" borderId="23" xfId="81" applyBorder="1">
      <alignment/>
      <protection/>
    </xf>
    <xf numFmtId="0" fontId="24" fillId="0" borderId="0" xfId="81" applyFont="1" applyBorder="1" applyProtection="1">
      <alignment/>
      <protection/>
    </xf>
    <xf numFmtId="0" fontId="27" fillId="0" borderId="23" xfId="81" applyFont="1" applyBorder="1" applyProtection="1">
      <alignment/>
      <protection/>
    </xf>
    <xf numFmtId="0" fontId="22" fillId="0" borderId="0" xfId="0" applyFont="1" applyBorder="1" applyAlignment="1">
      <alignment/>
    </xf>
    <xf numFmtId="0" fontId="0" fillId="0" borderId="0" xfId="81" applyBorder="1">
      <alignment/>
      <protection/>
    </xf>
    <xf numFmtId="0" fontId="20" fillId="0" borderId="39" xfId="81" applyFont="1" applyFill="1" applyBorder="1" applyAlignment="1">
      <alignment horizontal="center"/>
      <protection/>
    </xf>
    <xf numFmtId="0" fontId="22" fillId="0" borderId="33" xfId="0" applyFont="1" applyBorder="1" applyAlignment="1">
      <alignment/>
    </xf>
    <xf numFmtId="0" fontId="0" fillId="0" borderId="0" xfId="81">
      <alignment/>
      <protection/>
    </xf>
    <xf numFmtId="0" fontId="28" fillId="0" borderId="0" xfId="81" applyFont="1" applyBorder="1" applyProtection="1">
      <alignment/>
      <protection/>
    </xf>
    <xf numFmtId="0" fontId="20" fillId="0" borderId="29" xfId="81" applyFont="1" applyBorder="1" applyAlignment="1">
      <alignment/>
      <protection/>
    </xf>
    <xf numFmtId="0" fontId="0" fillId="0" borderId="29" xfId="81" applyBorder="1" applyAlignment="1" applyProtection="1">
      <alignment/>
      <protection/>
    </xf>
    <xf numFmtId="0" fontId="0" fillId="0" borderId="29" xfId="81" applyBorder="1" applyAlignment="1">
      <alignment/>
      <protection/>
    </xf>
    <xf numFmtId="0" fontId="0" fillId="0" borderId="40" xfId="81" applyBorder="1" applyAlignment="1">
      <alignment/>
      <protection/>
    </xf>
    <xf numFmtId="2" fontId="29" fillId="0" borderId="41" xfId="81" applyNumberFormat="1" applyFont="1" applyFill="1" applyBorder="1" applyAlignment="1">
      <alignment horizontal="center" vertical="center"/>
      <protection/>
    </xf>
    <xf numFmtId="0" fontId="24" fillId="0" borderId="23" xfId="81" applyFont="1" applyFill="1" applyBorder="1" applyAlignment="1" applyProtection="1">
      <alignment horizontal="left" vertical="center" indent="2"/>
      <protection locked="0"/>
    </xf>
    <xf numFmtId="2" fontId="29" fillId="0" borderId="31" xfId="81" applyNumberFormat="1" applyFont="1" applyFill="1" applyBorder="1" applyAlignment="1">
      <alignment horizontal="center" vertical="center"/>
      <protection/>
    </xf>
    <xf numFmtId="2" fontId="29" fillId="0" borderId="33" xfId="81" applyNumberFormat="1" applyFont="1" applyFill="1" applyBorder="1" applyAlignment="1">
      <alignment horizontal="center"/>
      <protection/>
    </xf>
    <xf numFmtId="0" fontId="0" fillId="0" borderId="42" xfId="81" applyFont="1" applyFill="1" applyBorder="1" applyAlignment="1" applyProtection="1">
      <alignment/>
      <protection locked="0"/>
    </xf>
    <xf numFmtId="0" fontId="29" fillId="0" borderId="0" xfId="81" applyFont="1" applyFill="1" applyBorder="1" applyAlignment="1">
      <alignment horizontal="center"/>
      <protection/>
    </xf>
    <xf numFmtId="2" fontId="29" fillId="0" borderId="43" xfId="81" applyNumberFormat="1" applyFont="1" applyFill="1" applyBorder="1" applyAlignment="1">
      <alignment horizontal="center"/>
      <protection/>
    </xf>
    <xf numFmtId="0" fontId="29" fillId="0" borderId="34" xfId="81" applyFont="1" applyFill="1" applyBorder="1" applyAlignment="1">
      <alignment horizontal="center"/>
      <protection/>
    </xf>
    <xf numFmtId="0" fontId="29" fillId="0" borderId="31" xfId="81" applyFont="1" applyFill="1" applyBorder="1" applyAlignment="1">
      <alignment horizontal="center"/>
      <protection/>
    </xf>
    <xf numFmtId="0" fontId="0" fillId="0" borderId="23" xfId="81" applyBorder="1" applyProtection="1">
      <alignment/>
      <protection/>
    </xf>
    <xf numFmtId="0" fontId="30" fillId="0" borderId="0" xfId="81" applyFont="1" applyBorder="1" applyProtection="1">
      <alignment/>
      <protection/>
    </xf>
    <xf numFmtId="0" fontId="24" fillId="0" borderId="0" xfId="81" applyFont="1" applyBorder="1" applyAlignment="1" applyProtection="1">
      <alignment horizontal="left"/>
      <protection/>
    </xf>
    <xf numFmtId="0" fontId="0" fillId="0" borderId="44" xfId="81" applyBorder="1">
      <alignment/>
      <protection/>
    </xf>
    <xf numFmtId="0" fontId="25" fillId="0" borderId="23" xfId="81" applyFont="1" applyBorder="1" applyProtection="1">
      <alignment/>
      <protection/>
    </xf>
    <xf numFmtId="0" fontId="29" fillId="0" borderId="34" xfId="81" applyFont="1" applyBorder="1" applyAlignment="1" applyProtection="1">
      <alignment horizontal="center"/>
      <protection/>
    </xf>
    <xf numFmtId="0" fontId="29" fillId="0" borderId="45" xfId="81" applyFont="1" applyBorder="1" applyAlignment="1" applyProtection="1">
      <alignment horizontal="center"/>
      <protection/>
    </xf>
    <xf numFmtId="0" fontId="29" fillId="0" borderId="46" xfId="81" applyFont="1" applyBorder="1" applyAlignment="1">
      <alignment horizontal="center"/>
      <protection/>
    </xf>
    <xf numFmtId="0" fontId="0" fillId="0" borderId="31" xfId="81" applyNumberFormat="1" applyFont="1" applyBorder="1" applyProtection="1">
      <alignment/>
      <protection/>
    </xf>
    <xf numFmtId="0" fontId="0" fillId="0" borderId="46" xfId="81" applyNumberFormat="1" applyFont="1" applyFill="1" applyBorder="1" applyProtection="1">
      <alignment/>
      <protection/>
    </xf>
    <xf numFmtId="164" fontId="0" fillId="20" borderId="46" xfId="81" applyNumberFormat="1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/>
    </xf>
    <xf numFmtId="0" fontId="0" fillId="0" borderId="46" xfId="0" applyNumberFormat="1" applyFont="1" applyBorder="1" applyAlignment="1">
      <alignment horizontal="center"/>
    </xf>
    <xf numFmtId="0" fontId="25" fillId="0" borderId="46" xfId="81" applyFont="1" applyFill="1" applyBorder="1" applyAlignment="1" applyProtection="1">
      <alignment horizontal="center"/>
      <protection/>
    </xf>
    <xf numFmtId="0" fontId="0" fillId="0" borderId="36" xfId="81" applyFont="1" applyFill="1" applyBorder="1" applyAlignment="1" applyProtection="1">
      <alignment horizontal="center"/>
      <protection/>
    </xf>
    <xf numFmtId="0" fontId="0" fillId="0" borderId="23" xfId="81" applyFont="1" applyBorder="1" applyProtection="1">
      <alignment/>
      <protection/>
    </xf>
    <xf numFmtId="0" fontId="0" fillId="0" borderId="44" xfId="81" applyBorder="1" applyProtection="1">
      <alignment/>
      <protection/>
    </xf>
    <xf numFmtId="0" fontId="20" fillId="0" borderId="23" xfId="81" applyFont="1" applyBorder="1" applyProtection="1">
      <alignment/>
      <protection/>
    </xf>
    <xf numFmtId="0" fontId="20" fillId="0" borderId="0" xfId="81" applyFont="1" applyBorder="1" applyProtection="1">
      <alignment/>
      <protection/>
    </xf>
    <xf numFmtId="0" fontId="0" fillId="0" borderId="0" xfId="81" applyFont="1" applyBorder="1">
      <alignment/>
      <protection/>
    </xf>
    <xf numFmtId="0" fontId="0" fillId="0" borderId="47" xfId="81" applyBorder="1" applyProtection="1">
      <alignment/>
      <protection/>
    </xf>
    <xf numFmtId="0" fontId="0" fillId="0" borderId="48" xfId="81" applyBorder="1" applyProtection="1">
      <alignment/>
      <protection/>
    </xf>
    <xf numFmtId="164" fontId="0" fillId="20" borderId="46" xfId="81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0" fontId="20" fillId="0" borderId="49" xfId="0" applyFont="1" applyFill="1" applyBorder="1" applyAlignment="1" applyProtection="1">
      <alignment/>
      <protection/>
    </xf>
    <xf numFmtId="0" fontId="29" fillId="0" borderId="49" xfId="0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24" fillId="0" borderId="0" xfId="0" applyFont="1" applyBorder="1" applyAlignment="1" applyProtection="1">
      <alignment/>
      <protection/>
    </xf>
    <xf numFmtId="0" fontId="33" fillId="0" borderId="50" xfId="0" applyFont="1" applyBorder="1" applyAlignment="1">
      <alignment horizontal="center"/>
    </xf>
    <xf numFmtId="164" fontId="34" fillId="0" borderId="51" xfId="82" applyFont="1" applyFill="1" applyBorder="1" applyAlignment="1" applyProtection="1">
      <alignment horizontal="left"/>
      <protection locked="0"/>
    </xf>
    <xf numFmtId="0" fontId="17" fillId="0" borderId="52" xfId="0" applyFont="1" applyBorder="1" applyAlignment="1">
      <alignment horizontal="center"/>
    </xf>
    <xf numFmtId="164" fontId="32" fillId="0" borderId="53" xfId="82" applyFont="1" applyFill="1" applyBorder="1" applyAlignment="1" applyProtection="1">
      <alignment horizontal="left"/>
      <protection locked="0"/>
    </xf>
    <xf numFmtId="0" fontId="33" fillId="0" borderId="54" xfId="0" applyFont="1" applyFill="1" applyBorder="1" applyAlignment="1">
      <alignment horizontal="left"/>
    </xf>
    <xf numFmtId="0" fontId="0" fillId="0" borderId="5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164" fontId="32" fillId="0" borderId="56" xfId="82" applyFont="1" applyFill="1" applyBorder="1" applyAlignment="1" applyProtection="1">
      <alignment horizontal="left"/>
      <protection locked="0"/>
    </xf>
    <xf numFmtId="0" fontId="35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8" borderId="46" xfId="0" applyNumberFormat="1" applyFill="1" applyBorder="1" applyAlignment="1" applyProtection="1">
      <alignment horizontal="center"/>
      <protection locked="0"/>
    </xf>
    <xf numFmtId="0" fontId="0" fillId="8" borderId="57" xfId="0" applyNumberFormat="1" applyFill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8" borderId="31" xfId="0" applyNumberFormat="1" applyFill="1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9" xfId="0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6" fillId="0" borderId="46" xfId="0" applyFont="1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37" fillId="9" borderId="63" xfId="0" applyFont="1" applyFill="1" applyBorder="1" applyAlignment="1">
      <alignment horizontal="center"/>
    </xf>
    <xf numFmtId="0" fontId="37" fillId="9" borderId="62" xfId="0" applyFont="1" applyFill="1" applyBorder="1" applyAlignment="1">
      <alignment horizontal="center"/>
    </xf>
    <xf numFmtId="0" fontId="17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20" borderId="46" xfId="81" applyNumberFormat="1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/>
    </xf>
    <xf numFmtId="0" fontId="31" fillId="20" borderId="64" xfId="0" applyFont="1" applyFill="1" applyBorder="1" applyAlignment="1" applyProtection="1">
      <alignment horizontal="center" vertical="center"/>
      <protection/>
    </xf>
    <xf numFmtId="0" fontId="0" fillId="20" borderId="31" xfId="81" applyFont="1" applyFill="1" applyBorder="1" applyAlignment="1" applyProtection="1">
      <alignment horizontal="left" indent="2"/>
      <protection locked="0"/>
    </xf>
    <xf numFmtId="0" fontId="0" fillId="20" borderId="31" xfId="81" applyFont="1" applyFill="1" applyBorder="1" applyAlignment="1" applyProtection="1">
      <alignment horizontal="left" indent="2"/>
      <protection locked="0"/>
    </xf>
    <xf numFmtId="49" fontId="0" fillId="20" borderId="65" xfId="81" applyNumberFormat="1" applyFont="1" applyFill="1" applyBorder="1" applyAlignment="1" applyProtection="1">
      <alignment horizontal="left" indent="2"/>
      <protection locked="0"/>
    </xf>
    <xf numFmtId="49" fontId="0" fillId="20" borderId="65" xfId="81" applyNumberFormat="1" applyFont="1" applyFill="1" applyBorder="1" applyAlignment="1" applyProtection="1">
      <alignment horizontal="left" indent="2"/>
      <protection locked="0"/>
    </xf>
    <xf numFmtId="0" fontId="23" fillId="0" borderId="34" xfId="81" applyFont="1" applyBorder="1" applyAlignment="1" applyProtection="1">
      <alignment horizontal="center"/>
      <protection/>
    </xf>
    <xf numFmtId="0" fontId="25" fillId="0" borderId="36" xfId="81" applyFont="1" applyBorder="1" applyAlignment="1" applyProtection="1">
      <alignment horizontal="center"/>
      <protection/>
    </xf>
    <xf numFmtId="0" fontId="20" fillId="0" borderId="66" xfId="81" applyFont="1" applyFill="1" applyBorder="1" applyAlignment="1" applyProtection="1">
      <alignment horizontal="left" indent="1"/>
      <protection/>
    </xf>
    <xf numFmtId="165" fontId="26" fillId="20" borderId="39" xfId="81" applyNumberFormat="1" applyFont="1" applyFill="1" applyBorder="1" applyAlignment="1" applyProtection="1">
      <alignment horizontal="left" indent="2"/>
      <protection locked="0"/>
    </xf>
    <xf numFmtId="166" fontId="25" fillId="20" borderId="67" xfId="81" applyNumberFormat="1" applyFont="1" applyFill="1" applyBorder="1" applyAlignment="1">
      <alignment horizontal="left" indent="2"/>
      <protection/>
    </xf>
    <xf numFmtId="0" fontId="25" fillId="20" borderId="41" xfId="81" applyFont="1" applyFill="1" applyBorder="1" applyAlignment="1" applyProtection="1">
      <alignment horizontal="left" vertical="center" indent="2"/>
      <protection locked="0"/>
    </xf>
    <xf numFmtId="0" fontId="25" fillId="20" borderId="68" xfId="81" applyFont="1" applyFill="1" applyBorder="1" applyAlignment="1" applyProtection="1">
      <alignment horizontal="left" vertical="center" indent="2"/>
      <protection locked="0"/>
    </xf>
    <xf numFmtId="0" fontId="0" fillId="20" borderId="36" xfId="81" applyFont="1" applyFill="1" applyBorder="1" applyAlignment="1" applyProtection="1">
      <alignment horizontal="left" indent="2"/>
      <protection locked="0"/>
    </xf>
    <xf numFmtId="0" fontId="0" fillId="20" borderId="36" xfId="81" applyFont="1" applyFill="1" applyBorder="1" applyAlignment="1" applyProtection="1">
      <alignment horizontal="left" indent="2"/>
      <protection locked="0"/>
    </xf>
    <xf numFmtId="0" fontId="0" fillId="20" borderId="69" xfId="81" applyFont="1" applyFill="1" applyBorder="1" applyAlignment="1" applyProtection="1">
      <alignment horizontal="left" indent="2"/>
      <protection locked="0"/>
    </xf>
    <xf numFmtId="0" fontId="0" fillId="20" borderId="69" xfId="81" applyFont="1" applyFill="1" applyBorder="1" applyAlignment="1" applyProtection="1">
      <alignment horizontal="left" indent="2"/>
      <protection locked="0"/>
    </xf>
    <xf numFmtId="0" fontId="20" fillId="0" borderId="70" xfId="81" applyFont="1" applyFill="1" applyBorder="1" applyAlignment="1" applyProtection="1">
      <alignment horizontal="left" indent="1"/>
      <protection/>
    </xf>
    <xf numFmtId="0" fontId="25" fillId="20" borderId="71" xfId="81" applyFont="1" applyFill="1" applyBorder="1" applyAlignment="1" applyProtection="1">
      <alignment horizontal="left" indent="2"/>
      <protection locked="0"/>
    </xf>
    <xf numFmtId="0" fontId="20" fillId="0" borderId="72" xfId="81" applyFont="1" applyFill="1" applyBorder="1" applyAlignment="1" applyProtection="1">
      <alignment horizontal="left" indent="1"/>
      <protection/>
    </xf>
    <xf numFmtId="165" fontId="26" fillId="20" borderId="65" xfId="81" applyNumberFormat="1" applyFont="1" applyFill="1" applyBorder="1" applyAlignment="1" applyProtection="1">
      <alignment horizontal="left" indent="2"/>
      <protection/>
    </xf>
    <xf numFmtId="0" fontId="20" fillId="0" borderId="72" xfId="81" applyFont="1" applyBorder="1" applyAlignment="1">
      <alignment horizontal="center"/>
      <protection/>
    </xf>
    <xf numFmtId="0" fontId="25" fillId="20" borderId="65" xfId="81" applyFont="1" applyFill="1" applyBorder="1" applyAlignment="1">
      <alignment horizontal="left" indent="2"/>
      <protection/>
    </xf>
    <xf numFmtId="0" fontId="0" fillId="0" borderId="46" xfId="0" applyBorder="1" applyAlignment="1">
      <alignment horizontal="left"/>
    </xf>
    <xf numFmtId="0" fontId="17" fillId="0" borderId="26" xfId="0" applyFont="1" applyBorder="1" applyAlignment="1" applyProtection="1">
      <alignment horizontal="left"/>
      <protection/>
    </xf>
    <xf numFmtId="0" fontId="17" fillId="0" borderId="29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39" fillId="9" borderId="73" xfId="0" applyFont="1" applyFill="1" applyBorder="1" applyAlignment="1">
      <alignment horizontal="center"/>
    </xf>
    <xf numFmtId="164" fontId="32" fillId="8" borderId="53" xfId="82" applyFont="1" applyFill="1" applyBorder="1" applyAlignment="1" applyProtection="1">
      <alignment horizontal="left"/>
      <protection locked="0"/>
    </xf>
    <xf numFmtId="164" fontId="32" fillId="8" borderId="56" xfId="82" applyFont="1" applyFill="1" applyBorder="1" applyAlignment="1" applyProtection="1">
      <alignment horizontal="left"/>
      <protection locked="0"/>
    </xf>
    <xf numFmtId="0" fontId="0" fillId="0" borderId="34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165" fontId="32" fillId="8" borderId="46" xfId="82" applyNumberFormat="1" applyFont="1" applyFill="1" applyBorder="1" applyAlignment="1" applyProtection="1">
      <alignment horizontal="left"/>
      <protection locked="0"/>
    </xf>
    <xf numFmtId="164" fontId="34" fillId="8" borderId="51" xfId="82" applyFont="1" applyFill="1" applyBorder="1" applyAlignment="1" applyProtection="1">
      <alignment horizontal="left"/>
      <protection locked="0"/>
    </xf>
  </cellXfs>
  <cellStyles count="9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uomautus" xfId="72"/>
    <cellStyle name="Huono" xfId="73"/>
    <cellStyle name="Hyvä" xfId="74"/>
    <cellStyle name="Input" xfId="75"/>
    <cellStyle name="Laskenta" xfId="76"/>
    <cellStyle name="Linked Cell" xfId="77"/>
    <cellStyle name="Linkitetty solu" xfId="78"/>
    <cellStyle name="Neutraali" xfId="79"/>
    <cellStyle name="Neutral" xfId="80"/>
    <cellStyle name="Normaali 2" xfId="81"/>
    <cellStyle name="Normaali_LohkoKaavio_4-5_makrot" xfId="82"/>
    <cellStyle name="Normal 2" xfId="83"/>
    <cellStyle name="Note" xfId="84"/>
    <cellStyle name="Otsikko" xfId="85"/>
    <cellStyle name="Otsikko 1" xfId="86"/>
    <cellStyle name="Otsikko 2" xfId="87"/>
    <cellStyle name="Otsikko 3" xfId="88"/>
    <cellStyle name="Otsikko 4" xfId="89"/>
    <cellStyle name="Output" xfId="90"/>
    <cellStyle name="Comma" xfId="91"/>
    <cellStyle name="Comma [0]" xfId="92"/>
    <cellStyle name="Percent" xfId="93"/>
    <cellStyle name="Selittävä teksti" xfId="94"/>
    <cellStyle name="Summa" xfId="95"/>
    <cellStyle name="Syöttö" xfId="96"/>
    <cellStyle name="Tarkistussolu" xfId="97"/>
    <cellStyle name="Title" xfId="98"/>
    <cellStyle name="Total" xfId="99"/>
    <cellStyle name="Tulostus" xfId="100"/>
    <cellStyle name="Currency" xfId="101"/>
    <cellStyle name="Currency [0]" xfId="102"/>
    <cellStyle name="Warning Text" xfId="103"/>
    <cellStyle name="Varoitusteksti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19050</xdr:rowOff>
    </xdr:from>
    <xdr:to>
      <xdr:col>2</xdr:col>
      <xdr:colOff>371475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524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24</xdr:row>
      <xdr:rowOff>28575</xdr:rowOff>
    </xdr:from>
    <xdr:to>
      <xdr:col>2</xdr:col>
      <xdr:colOff>371475</xdr:colOff>
      <xdr:row>27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3529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46</xdr:row>
      <xdr:rowOff>19050</xdr:rowOff>
    </xdr:from>
    <xdr:to>
      <xdr:col>2</xdr:col>
      <xdr:colOff>371475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33437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68</xdr:row>
      <xdr:rowOff>19050</xdr:rowOff>
    </xdr:from>
    <xdr:to>
      <xdr:col>2</xdr:col>
      <xdr:colOff>371475</xdr:colOff>
      <xdr:row>71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32535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90</xdr:row>
      <xdr:rowOff>19050</xdr:rowOff>
    </xdr:from>
    <xdr:to>
      <xdr:col>2</xdr:col>
      <xdr:colOff>371475</xdr:colOff>
      <xdr:row>93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3163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112</xdr:row>
      <xdr:rowOff>19050</xdr:rowOff>
    </xdr:from>
    <xdr:to>
      <xdr:col>2</xdr:col>
      <xdr:colOff>371475</xdr:colOff>
      <xdr:row>115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3073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134</xdr:row>
      <xdr:rowOff>19050</xdr:rowOff>
    </xdr:from>
    <xdr:to>
      <xdr:col>2</xdr:col>
      <xdr:colOff>371475</xdr:colOff>
      <xdr:row>137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29827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156</xdr:row>
      <xdr:rowOff>19050</xdr:rowOff>
    </xdr:from>
    <xdr:to>
      <xdr:col>2</xdr:col>
      <xdr:colOff>371475</xdr:colOff>
      <xdr:row>159</xdr:row>
      <xdr:rowOff>38100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28925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179</xdr:row>
      <xdr:rowOff>19050</xdr:rowOff>
    </xdr:from>
    <xdr:to>
      <xdr:col>2</xdr:col>
      <xdr:colOff>371475</xdr:colOff>
      <xdr:row>182</xdr:row>
      <xdr:rowOff>38100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44215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202</xdr:row>
      <xdr:rowOff>19050</xdr:rowOff>
    </xdr:from>
    <xdr:to>
      <xdr:col>2</xdr:col>
      <xdr:colOff>371475</xdr:colOff>
      <xdr:row>205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659505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19050</xdr:rowOff>
    </xdr:from>
    <xdr:to>
      <xdr:col>2</xdr:col>
      <xdr:colOff>371475</xdr:colOff>
      <xdr:row>227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05860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247</xdr:row>
      <xdr:rowOff>19050</xdr:rowOff>
    </xdr:from>
    <xdr:to>
      <xdr:col>2</xdr:col>
      <xdr:colOff>371475</xdr:colOff>
      <xdr:row>250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47389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270</xdr:row>
      <xdr:rowOff>19050</xdr:rowOff>
    </xdr:from>
    <xdr:to>
      <xdr:col>2</xdr:col>
      <xdr:colOff>371475</xdr:colOff>
      <xdr:row>273</xdr:row>
      <xdr:rowOff>38100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88918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292</xdr:row>
      <xdr:rowOff>19050</xdr:rowOff>
    </xdr:from>
    <xdr:to>
      <xdr:col>2</xdr:col>
      <xdr:colOff>371475</xdr:colOff>
      <xdr:row>295</xdr:row>
      <xdr:rowOff>38100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28828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292</xdr:row>
      <xdr:rowOff>19050</xdr:rowOff>
    </xdr:from>
    <xdr:to>
      <xdr:col>2</xdr:col>
      <xdr:colOff>371475</xdr:colOff>
      <xdr:row>295</xdr:row>
      <xdr:rowOff>38100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28828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19050</xdr:rowOff>
    </xdr:from>
    <xdr:to>
      <xdr:col>2</xdr:col>
      <xdr:colOff>371475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524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24</xdr:row>
      <xdr:rowOff>19050</xdr:rowOff>
    </xdr:from>
    <xdr:to>
      <xdr:col>2</xdr:col>
      <xdr:colOff>371475</xdr:colOff>
      <xdr:row>27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3434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46</xdr:row>
      <xdr:rowOff>19050</xdr:rowOff>
    </xdr:from>
    <xdr:to>
      <xdr:col>2</xdr:col>
      <xdr:colOff>371475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33437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68</xdr:row>
      <xdr:rowOff>19050</xdr:rowOff>
    </xdr:from>
    <xdr:to>
      <xdr:col>2</xdr:col>
      <xdr:colOff>371475</xdr:colOff>
      <xdr:row>71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32535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90</xdr:row>
      <xdr:rowOff>19050</xdr:rowOff>
    </xdr:from>
    <xdr:to>
      <xdr:col>2</xdr:col>
      <xdr:colOff>371475</xdr:colOff>
      <xdr:row>93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3163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112</xdr:row>
      <xdr:rowOff>19050</xdr:rowOff>
    </xdr:from>
    <xdr:to>
      <xdr:col>2</xdr:col>
      <xdr:colOff>371475</xdr:colOff>
      <xdr:row>115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3073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134</xdr:row>
      <xdr:rowOff>19050</xdr:rowOff>
    </xdr:from>
    <xdr:to>
      <xdr:col>2</xdr:col>
      <xdr:colOff>371475</xdr:colOff>
      <xdr:row>137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29827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156</xdr:row>
      <xdr:rowOff>19050</xdr:rowOff>
    </xdr:from>
    <xdr:to>
      <xdr:col>2</xdr:col>
      <xdr:colOff>371475</xdr:colOff>
      <xdr:row>159</xdr:row>
      <xdr:rowOff>38100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28925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178</xdr:row>
      <xdr:rowOff>19050</xdr:rowOff>
    </xdr:from>
    <xdr:to>
      <xdr:col>2</xdr:col>
      <xdr:colOff>371475</xdr:colOff>
      <xdr:row>181</xdr:row>
      <xdr:rowOff>38100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2802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200</xdr:row>
      <xdr:rowOff>19050</xdr:rowOff>
    </xdr:from>
    <xdr:to>
      <xdr:col>2</xdr:col>
      <xdr:colOff>371475</xdr:colOff>
      <xdr:row>203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62712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222</xdr:row>
      <xdr:rowOff>19050</xdr:rowOff>
    </xdr:from>
    <xdr:to>
      <xdr:col>2</xdr:col>
      <xdr:colOff>371475</xdr:colOff>
      <xdr:row>225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026217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244</xdr:row>
      <xdr:rowOff>19050</xdr:rowOff>
    </xdr:from>
    <xdr:to>
      <xdr:col>2</xdr:col>
      <xdr:colOff>371475</xdr:colOff>
      <xdr:row>247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425315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266</xdr:row>
      <xdr:rowOff>19050</xdr:rowOff>
    </xdr:from>
    <xdr:to>
      <xdr:col>2</xdr:col>
      <xdr:colOff>371475</xdr:colOff>
      <xdr:row>269</xdr:row>
      <xdr:rowOff>38100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82441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288</xdr:row>
      <xdr:rowOff>19050</xdr:rowOff>
    </xdr:from>
    <xdr:to>
      <xdr:col>2</xdr:col>
      <xdr:colOff>371475</xdr:colOff>
      <xdr:row>291</xdr:row>
      <xdr:rowOff>38100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22351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310</xdr:row>
      <xdr:rowOff>19050</xdr:rowOff>
    </xdr:from>
    <xdr:to>
      <xdr:col>2</xdr:col>
      <xdr:colOff>371475</xdr:colOff>
      <xdr:row>313</xdr:row>
      <xdr:rowOff>38100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622607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332</xdr:row>
      <xdr:rowOff>19050</xdr:rowOff>
    </xdr:from>
    <xdr:to>
      <xdr:col>2</xdr:col>
      <xdr:colOff>371475</xdr:colOff>
      <xdr:row>335</xdr:row>
      <xdr:rowOff>38100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021705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354</xdr:row>
      <xdr:rowOff>19050</xdr:rowOff>
    </xdr:from>
    <xdr:to>
      <xdr:col>2</xdr:col>
      <xdr:colOff>371475</xdr:colOff>
      <xdr:row>357</xdr:row>
      <xdr:rowOff>38100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42080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38100</xdr:rowOff>
    </xdr:from>
    <xdr:to>
      <xdr:col>1</xdr:col>
      <xdr:colOff>514350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619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38100</xdr:rowOff>
    </xdr:from>
    <xdr:to>
      <xdr:col>1</xdr:col>
      <xdr:colOff>514350</xdr:colOff>
      <xdr:row>30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1149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53</xdr:row>
      <xdr:rowOff>38100</xdr:rowOff>
    </xdr:from>
    <xdr:to>
      <xdr:col>1</xdr:col>
      <xdr:colOff>514350</xdr:colOff>
      <xdr:row>55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7059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78</xdr:row>
      <xdr:rowOff>38100</xdr:rowOff>
    </xdr:from>
    <xdr:to>
      <xdr:col>1</xdr:col>
      <xdr:colOff>514350</xdr:colOff>
      <xdr:row>80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970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103</xdr:row>
      <xdr:rowOff>38100</xdr:rowOff>
    </xdr:from>
    <xdr:to>
      <xdr:col>1</xdr:col>
      <xdr:colOff>514350</xdr:colOff>
      <xdr:row>105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8880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128</xdr:row>
      <xdr:rowOff>38100</xdr:rowOff>
    </xdr:from>
    <xdr:to>
      <xdr:col>1</xdr:col>
      <xdr:colOff>514350</xdr:colOff>
      <xdr:row>130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34791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153</xdr:row>
      <xdr:rowOff>38100</xdr:rowOff>
    </xdr:from>
    <xdr:to>
      <xdr:col>1</xdr:col>
      <xdr:colOff>514350</xdr:colOff>
      <xdr:row>155</xdr:row>
      <xdr:rowOff>123825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0701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178</xdr:row>
      <xdr:rowOff>38100</xdr:rowOff>
    </xdr:from>
    <xdr:to>
      <xdr:col>1</xdr:col>
      <xdr:colOff>514350</xdr:colOff>
      <xdr:row>180</xdr:row>
      <xdr:rowOff>123825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26612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38100</xdr:rowOff>
    </xdr:from>
    <xdr:to>
      <xdr:col>1</xdr:col>
      <xdr:colOff>514350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619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27</xdr:row>
      <xdr:rowOff>38100</xdr:rowOff>
    </xdr:from>
    <xdr:to>
      <xdr:col>1</xdr:col>
      <xdr:colOff>514350</xdr:colOff>
      <xdr:row>29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530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52</xdr:row>
      <xdr:rowOff>38100</xdr:rowOff>
    </xdr:from>
    <xdr:to>
      <xdr:col>1</xdr:col>
      <xdr:colOff>514350</xdr:colOff>
      <xdr:row>54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5440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78</xdr:row>
      <xdr:rowOff>38100</xdr:rowOff>
    </xdr:from>
    <xdr:to>
      <xdr:col>1</xdr:col>
      <xdr:colOff>514350</xdr:colOff>
      <xdr:row>80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970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103</xdr:row>
      <xdr:rowOff>38100</xdr:rowOff>
    </xdr:from>
    <xdr:to>
      <xdr:col>1</xdr:col>
      <xdr:colOff>514350</xdr:colOff>
      <xdr:row>105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8880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129</xdr:row>
      <xdr:rowOff>38100</xdr:rowOff>
    </xdr:from>
    <xdr:to>
      <xdr:col>1</xdr:col>
      <xdr:colOff>514350</xdr:colOff>
      <xdr:row>131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36410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129</xdr:row>
      <xdr:rowOff>38100</xdr:rowOff>
    </xdr:from>
    <xdr:to>
      <xdr:col>1</xdr:col>
      <xdr:colOff>514350</xdr:colOff>
      <xdr:row>131</xdr:row>
      <xdr:rowOff>123825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36410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154</xdr:row>
      <xdr:rowOff>38100</xdr:rowOff>
    </xdr:from>
    <xdr:to>
      <xdr:col>1</xdr:col>
      <xdr:colOff>514350</xdr:colOff>
      <xdr:row>156</xdr:row>
      <xdr:rowOff>123825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2321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179</xdr:row>
      <xdr:rowOff>38100</xdr:rowOff>
    </xdr:from>
    <xdr:to>
      <xdr:col>1</xdr:col>
      <xdr:colOff>514350</xdr:colOff>
      <xdr:row>181</xdr:row>
      <xdr:rowOff>123825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28231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204</xdr:row>
      <xdr:rowOff>38100</xdr:rowOff>
    </xdr:from>
    <xdr:to>
      <xdr:col>1</xdr:col>
      <xdr:colOff>514350</xdr:colOff>
      <xdr:row>206</xdr:row>
      <xdr:rowOff>123825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74142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229</xdr:row>
      <xdr:rowOff>38100</xdr:rowOff>
    </xdr:from>
    <xdr:to>
      <xdr:col>1</xdr:col>
      <xdr:colOff>514350</xdr:colOff>
      <xdr:row>231</xdr:row>
      <xdr:rowOff>123825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20052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38100</xdr:rowOff>
    </xdr:from>
    <xdr:to>
      <xdr:col>1</xdr:col>
      <xdr:colOff>514350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619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7109375" style="0" customWidth="1"/>
    <col min="2" max="2" width="9.140625" style="151" customWidth="1"/>
  </cols>
  <sheetData>
    <row r="2" ht="12.75">
      <c r="B2" s="152" t="s">
        <v>51</v>
      </c>
    </row>
    <row r="3" spans="2:4" ht="12.75">
      <c r="B3" s="151" t="s">
        <v>171</v>
      </c>
      <c r="C3" t="s">
        <v>33</v>
      </c>
      <c r="D3" t="s">
        <v>175</v>
      </c>
    </row>
    <row r="4" spans="2:4" ht="12.75">
      <c r="B4" s="151" t="s">
        <v>172</v>
      </c>
      <c r="C4" t="s">
        <v>23</v>
      </c>
      <c r="D4" t="s">
        <v>176</v>
      </c>
    </row>
    <row r="5" spans="2:4" ht="12.75">
      <c r="B5" s="151" t="s">
        <v>173</v>
      </c>
      <c r="C5" t="s">
        <v>25</v>
      </c>
      <c r="D5" t="s">
        <v>177</v>
      </c>
    </row>
    <row r="6" spans="2:4" ht="12.75">
      <c r="B6" s="151" t="s">
        <v>174</v>
      </c>
      <c r="C6" t="s">
        <v>10</v>
      </c>
      <c r="D6" t="s">
        <v>178</v>
      </c>
    </row>
    <row r="8" ht="12.75">
      <c r="B8" s="152" t="s">
        <v>44</v>
      </c>
    </row>
    <row r="9" spans="2:4" ht="12.75">
      <c r="B9" s="151" t="s">
        <v>171</v>
      </c>
      <c r="C9" t="s">
        <v>41</v>
      </c>
      <c r="D9" t="s">
        <v>179</v>
      </c>
    </row>
    <row r="10" spans="2:4" ht="12.75">
      <c r="B10" s="151" t="s">
        <v>172</v>
      </c>
      <c r="C10" t="s">
        <v>33</v>
      </c>
      <c r="D10" t="s">
        <v>180</v>
      </c>
    </row>
    <row r="11" spans="2:4" ht="12.75">
      <c r="B11" s="151" t="s">
        <v>173</v>
      </c>
      <c r="C11" t="s">
        <v>10</v>
      </c>
      <c r="D11" t="s">
        <v>181</v>
      </c>
    </row>
    <row r="12" spans="2:4" ht="12.75">
      <c r="B12" s="151" t="s">
        <v>173</v>
      </c>
      <c r="C12" t="s">
        <v>23</v>
      </c>
      <c r="D12" t="s">
        <v>182</v>
      </c>
    </row>
    <row r="14" ht="12.75">
      <c r="B14" s="152" t="s">
        <v>52</v>
      </c>
    </row>
    <row r="15" ht="12.75">
      <c r="B15" s="151" t="s">
        <v>171</v>
      </c>
    </row>
    <row r="16" ht="12.75">
      <c r="B16" s="151" t="s">
        <v>172</v>
      </c>
    </row>
    <row r="17" ht="12.75">
      <c r="B17" s="151" t="s">
        <v>173</v>
      </c>
    </row>
    <row r="18" ht="12.75">
      <c r="B18" s="151" t="s">
        <v>174</v>
      </c>
    </row>
    <row r="20" ht="12.75">
      <c r="B20" s="152" t="s">
        <v>1</v>
      </c>
    </row>
    <row r="21" spans="2:3" ht="12.75">
      <c r="B21" s="151" t="s">
        <v>171</v>
      </c>
      <c r="C21" t="s">
        <v>184</v>
      </c>
    </row>
    <row r="22" spans="2:4" ht="12.75">
      <c r="B22" s="151" t="s">
        <v>172</v>
      </c>
      <c r="C22" t="s">
        <v>41</v>
      </c>
      <c r="D22" t="s">
        <v>179</v>
      </c>
    </row>
    <row r="23" spans="2:4" ht="12.75">
      <c r="B23" s="151" t="s">
        <v>173</v>
      </c>
      <c r="C23" t="s">
        <v>10</v>
      </c>
      <c r="D23" t="s">
        <v>185</v>
      </c>
    </row>
    <row r="24" spans="2:4" ht="12.75">
      <c r="B24" s="151" t="s">
        <v>173</v>
      </c>
      <c r="C24" t="s">
        <v>23</v>
      </c>
      <c r="D24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4.57421875" style="0" customWidth="1"/>
    <col min="4" max="4" width="13.00390625" style="0" customWidth="1"/>
    <col min="5" max="6" width="24.57421875" style="0" customWidth="1"/>
    <col min="7" max="8" width="17.140625" style="0" customWidth="1"/>
    <col min="9" max="9" width="8.57421875" style="0" customWidth="1"/>
  </cols>
  <sheetData>
    <row r="2" spans="1:9" ht="18" customHeight="1">
      <c r="A2" s="2"/>
      <c r="B2" s="3" t="s">
        <v>0</v>
      </c>
      <c r="C2" s="4"/>
      <c r="D2" s="4"/>
      <c r="E2" s="5"/>
      <c r="F2" s="6"/>
      <c r="G2" s="7"/>
      <c r="H2" s="7"/>
      <c r="I2" s="8"/>
    </row>
    <row r="3" spans="1:9" ht="15" customHeight="1">
      <c r="A3" s="2"/>
      <c r="B3" s="9" t="s">
        <v>49</v>
      </c>
      <c r="C3" s="10"/>
      <c r="D3" s="10"/>
      <c r="E3" s="11"/>
      <c r="F3" s="6"/>
      <c r="G3" s="7"/>
      <c r="H3" s="7"/>
      <c r="I3" s="8"/>
    </row>
    <row r="4" spans="1:9" ht="15" customHeight="1">
      <c r="A4" s="2"/>
      <c r="B4" s="12" t="s">
        <v>2</v>
      </c>
      <c r="C4" s="13"/>
      <c r="D4" s="13"/>
      <c r="E4" s="14"/>
      <c r="F4" s="6"/>
      <c r="G4" s="7"/>
      <c r="H4" s="7"/>
      <c r="I4" s="8"/>
    </row>
    <row r="5" spans="1:9" ht="15" customHeight="1">
      <c r="A5" s="27"/>
      <c r="B5" s="28"/>
      <c r="C5" s="28"/>
      <c r="D5" s="28"/>
      <c r="E5" s="29"/>
      <c r="F5" s="7"/>
      <c r="G5" s="7"/>
      <c r="H5" s="7"/>
      <c r="I5" s="8"/>
    </row>
    <row r="6" spans="1:9" ht="13.5" customHeight="1">
      <c r="A6" s="30"/>
      <c r="B6" s="30" t="s">
        <v>3</v>
      </c>
      <c r="C6" s="30" t="s">
        <v>31</v>
      </c>
      <c r="D6" s="30" t="s">
        <v>5</v>
      </c>
      <c r="E6" s="6"/>
      <c r="F6" s="7"/>
      <c r="G6" s="7"/>
      <c r="H6" s="7"/>
      <c r="I6" s="8"/>
    </row>
    <row r="7" spans="1:9" ht="13.5" customHeight="1">
      <c r="A7" s="31">
        <v>1</v>
      </c>
      <c r="B7" s="31" t="s">
        <v>50</v>
      </c>
      <c r="C7" s="31" t="s">
        <v>12</v>
      </c>
      <c r="D7" s="31"/>
      <c r="E7" s="32"/>
      <c r="F7" s="7"/>
      <c r="G7" s="7"/>
      <c r="H7" s="33"/>
      <c r="I7" s="34"/>
    </row>
    <row r="8" spans="1:9" ht="13.5" customHeight="1">
      <c r="A8" s="31">
        <v>2</v>
      </c>
      <c r="B8" s="31"/>
      <c r="C8" s="31"/>
      <c r="D8" s="31"/>
      <c r="E8" s="35"/>
      <c r="F8" s="32" t="s">
        <v>24</v>
      </c>
      <c r="G8" s="7"/>
      <c r="H8" s="33"/>
      <c r="I8" s="34"/>
    </row>
    <row r="9" spans="1:9" ht="13.5" customHeight="1">
      <c r="A9" s="30">
        <v>3</v>
      </c>
      <c r="B9" s="30"/>
      <c r="C9" s="30"/>
      <c r="D9" s="30"/>
      <c r="E9" s="32"/>
      <c r="F9" s="37" t="s">
        <v>127</v>
      </c>
      <c r="G9" s="38"/>
      <c r="H9" s="33"/>
      <c r="I9" s="34"/>
    </row>
    <row r="10" spans="1:9" ht="13.5" customHeight="1">
      <c r="A10" s="30">
        <v>4</v>
      </c>
      <c r="B10" s="30" t="s">
        <v>43</v>
      </c>
      <c r="C10" s="30" t="s">
        <v>24</v>
      </c>
      <c r="D10" s="30"/>
      <c r="E10" s="37"/>
      <c r="F10" s="7"/>
      <c r="G10" s="38"/>
      <c r="H10" s="33"/>
      <c r="I10" s="34"/>
    </row>
    <row r="11" spans="1:7" ht="13.5" customHeight="1">
      <c r="A11" s="38"/>
      <c r="B11" s="38"/>
      <c r="C11" s="38"/>
      <c r="D11" s="38"/>
      <c r="E11" s="38"/>
      <c r="F11" s="38"/>
      <c r="G11" s="38"/>
    </row>
    <row r="12" ht="13.5" customHeight="1"/>
    <row r="13" ht="13.5" customHeight="1"/>
    <row r="14" ht="13.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4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1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24.57421875" style="1" customWidth="1"/>
    <col min="4" max="4" width="12.28125" style="1" customWidth="1"/>
    <col min="5" max="5" width="7.140625" style="1" customWidth="1"/>
    <col min="6" max="6" width="7.00390625" style="1" customWidth="1"/>
    <col min="7" max="7" width="9.8515625" style="1" customWidth="1"/>
    <col min="8" max="8" width="7.00390625" style="1" customWidth="1"/>
    <col min="9" max="9" width="9.140625" style="1" customWidth="1"/>
    <col min="10" max="10" width="8.57421875" style="1" customWidth="1"/>
    <col min="11" max="16384" width="9.140625" style="1" customWidth="1"/>
  </cols>
  <sheetData>
    <row r="2" spans="1:256" ht="18" customHeight="1">
      <c r="A2" s="2"/>
      <c r="B2" s="3" t="s">
        <v>0</v>
      </c>
      <c r="C2" s="4"/>
      <c r="D2" s="4"/>
      <c r="E2" s="5"/>
      <c r="F2" s="6"/>
      <c r="G2" s="7"/>
      <c r="H2" s="7"/>
      <c r="I2" s="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2"/>
      <c r="B3" s="9" t="s">
        <v>51</v>
      </c>
      <c r="C3" s="10"/>
      <c r="D3" s="10"/>
      <c r="E3" s="11"/>
      <c r="F3" s="6"/>
      <c r="G3" s="7"/>
      <c r="H3" s="7"/>
      <c r="I3" s="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2"/>
      <c r="B4" s="12" t="s">
        <v>2</v>
      </c>
      <c r="C4" s="13"/>
      <c r="D4" s="13"/>
      <c r="E4" s="14"/>
      <c r="F4" s="6"/>
      <c r="G4" s="7"/>
      <c r="H4" s="7"/>
      <c r="I4" s="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15"/>
      <c r="B5" s="16"/>
      <c r="C5" s="16"/>
      <c r="D5" s="16"/>
      <c r="E5" s="16"/>
      <c r="F5" s="15"/>
      <c r="G5" s="15"/>
      <c r="H5" s="15"/>
      <c r="I5" s="17"/>
      <c r="J5" s="17"/>
    </row>
    <row r="6" spans="1:10" ht="14.25" customHeight="1">
      <c r="A6" s="18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9"/>
      <c r="J6" s="20"/>
    </row>
    <row r="7" spans="1:10" ht="14.25" customHeight="1">
      <c r="A7" s="21">
        <v>1</v>
      </c>
      <c r="B7" s="21">
        <v>2730</v>
      </c>
      <c r="C7" s="21" t="s">
        <v>33</v>
      </c>
      <c r="D7" s="21" t="s">
        <v>33</v>
      </c>
      <c r="E7" s="21"/>
      <c r="F7" s="21"/>
      <c r="G7" s="21"/>
      <c r="H7" s="21">
        <v>1</v>
      </c>
      <c r="I7" s="19"/>
      <c r="J7" s="20"/>
    </row>
    <row r="8" spans="1:10" ht="14.25" customHeight="1">
      <c r="A8" s="21">
        <v>2</v>
      </c>
      <c r="B8" s="21">
        <v>2001</v>
      </c>
      <c r="C8" s="21" t="s">
        <v>23</v>
      </c>
      <c r="D8" s="21" t="s">
        <v>23</v>
      </c>
      <c r="E8" s="21"/>
      <c r="F8" s="21"/>
      <c r="G8" s="21"/>
      <c r="H8" s="21">
        <v>2</v>
      </c>
      <c r="I8" s="19"/>
      <c r="J8" s="20"/>
    </row>
    <row r="9" spans="1:10" ht="14.25" customHeight="1">
      <c r="A9" s="21">
        <v>3</v>
      </c>
      <c r="B9" s="21">
        <v>1627</v>
      </c>
      <c r="C9" s="21" t="s">
        <v>25</v>
      </c>
      <c r="D9" s="21" t="s">
        <v>25</v>
      </c>
      <c r="E9" s="21"/>
      <c r="F9" s="21"/>
      <c r="G9" s="21"/>
      <c r="H9" s="21">
        <v>3</v>
      </c>
      <c r="I9" s="19"/>
      <c r="J9" s="20"/>
    </row>
    <row r="10" spans="1:10" ht="14.25" customHeight="1">
      <c r="A10" s="21">
        <v>4</v>
      </c>
      <c r="B10" s="21">
        <v>0</v>
      </c>
      <c r="C10" s="21" t="s">
        <v>10</v>
      </c>
      <c r="D10" s="21" t="s">
        <v>10</v>
      </c>
      <c r="E10" s="21"/>
      <c r="F10" s="21"/>
      <c r="G10" s="21"/>
      <c r="H10" s="21">
        <v>4</v>
      </c>
      <c r="I10" s="19"/>
      <c r="J10" s="20"/>
    </row>
    <row r="11" spans="1:10" ht="15" customHeight="1">
      <c r="A11" s="22"/>
      <c r="B11" s="22"/>
      <c r="C11" s="23"/>
      <c r="D11" s="23"/>
      <c r="E11" s="23"/>
      <c r="F11" s="23"/>
      <c r="G11" s="23"/>
      <c r="H11" s="23"/>
      <c r="I11" s="24"/>
      <c r="J11" s="24"/>
    </row>
    <row r="12" spans="1:10" ht="14.25" customHeight="1">
      <c r="A12" s="20"/>
      <c r="B12" s="25"/>
      <c r="C12" s="18"/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</row>
    <row r="13" spans="1:10" ht="14.25" customHeight="1">
      <c r="A13" s="20"/>
      <c r="B13" s="25"/>
      <c r="C13" s="18" t="s">
        <v>20</v>
      </c>
      <c r="D13" s="18"/>
      <c r="E13" s="18"/>
      <c r="F13" s="18"/>
      <c r="G13" s="18"/>
      <c r="H13" s="18"/>
      <c r="I13" s="18" t="s">
        <v>127</v>
      </c>
      <c r="J13" s="21">
        <v>4</v>
      </c>
    </row>
    <row r="14" spans="1:10" ht="14.25" customHeight="1">
      <c r="A14" s="20"/>
      <c r="B14" s="25"/>
      <c r="C14" s="18" t="s">
        <v>27</v>
      </c>
      <c r="D14" s="18"/>
      <c r="E14" s="18"/>
      <c r="F14" s="18"/>
      <c r="G14" s="18"/>
      <c r="H14" s="18"/>
      <c r="I14" s="18" t="s">
        <v>127</v>
      </c>
      <c r="J14" s="21">
        <v>3</v>
      </c>
    </row>
    <row r="15" spans="1:10" ht="14.25" customHeight="1">
      <c r="A15" s="20"/>
      <c r="B15" s="25"/>
      <c r="C15" s="18" t="s">
        <v>28</v>
      </c>
      <c r="D15" s="18"/>
      <c r="E15" s="18"/>
      <c r="F15" s="18"/>
      <c r="G15" s="18"/>
      <c r="H15" s="18"/>
      <c r="I15" s="18" t="s">
        <v>127</v>
      </c>
      <c r="J15" s="21">
        <v>2</v>
      </c>
    </row>
    <row r="16" spans="1:10" ht="14.25" customHeight="1">
      <c r="A16" s="20"/>
      <c r="B16" s="25"/>
      <c r="C16" s="18" t="s">
        <v>21</v>
      </c>
      <c r="D16" s="18"/>
      <c r="E16" s="18"/>
      <c r="F16" s="18"/>
      <c r="G16" s="18"/>
      <c r="H16" s="18"/>
      <c r="I16" s="18" t="s">
        <v>127</v>
      </c>
      <c r="J16" s="21">
        <v>4</v>
      </c>
    </row>
    <row r="17" spans="1:10" ht="14.25" customHeight="1">
      <c r="A17" s="20"/>
      <c r="B17" s="25"/>
      <c r="C17" s="18" t="s">
        <v>22</v>
      </c>
      <c r="D17" s="18"/>
      <c r="E17" s="18"/>
      <c r="F17" s="18"/>
      <c r="G17" s="18"/>
      <c r="H17" s="18"/>
      <c r="I17" s="18" t="s">
        <v>127</v>
      </c>
      <c r="J17" s="21">
        <v>3</v>
      </c>
    </row>
    <row r="18" spans="1:10" ht="14.25" customHeight="1">
      <c r="A18" s="20"/>
      <c r="B18" s="25"/>
      <c r="C18" s="18" t="s">
        <v>29</v>
      </c>
      <c r="D18" s="18"/>
      <c r="E18" s="18"/>
      <c r="F18" s="18"/>
      <c r="G18" s="18"/>
      <c r="H18" s="18"/>
      <c r="I18" s="18" t="s">
        <v>127</v>
      </c>
      <c r="J18" s="21">
        <v>1</v>
      </c>
    </row>
    <row r="19" spans="1:10" ht="15" customHeight="1">
      <c r="A19" s="20"/>
      <c r="B19" s="20"/>
      <c r="C19" s="22"/>
      <c r="D19" s="22"/>
      <c r="E19" s="26"/>
      <c r="F19" s="22"/>
      <c r="G19" s="22"/>
      <c r="H19" s="22"/>
      <c r="I19" s="22"/>
      <c r="J19" s="22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N201"/>
  <sheetViews>
    <sheetView zoomScalePageLayoutView="0" workbookViewId="0" topLeftCell="A106">
      <selection activeCell="P175" sqref="P175"/>
    </sheetView>
  </sheetViews>
  <sheetFormatPr defaultColWidth="9.140625" defaultRowHeight="12.75"/>
  <cols>
    <col min="3" max="3" width="30.28125" style="0" customWidth="1"/>
    <col min="4" max="4" width="23.28125" style="0" customWidth="1"/>
  </cols>
  <sheetData>
    <row r="3" spans="2:14" ht="12.75">
      <c r="B3" s="101"/>
      <c r="C3" s="101"/>
      <c r="D3" s="101"/>
      <c r="E3" s="101"/>
      <c r="F3" s="102"/>
      <c r="G3" s="103" t="s">
        <v>61</v>
      </c>
      <c r="H3" s="104"/>
      <c r="I3" s="184"/>
      <c r="J3" s="184"/>
      <c r="K3" s="184"/>
      <c r="L3" s="184"/>
      <c r="M3" s="184"/>
      <c r="N3" s="184"/>
    </row>
    <row r="4" spans="2:14" ht="12.75">
      <c r="B4" s="105"/>
      <c r="C4" s="106" t="s">
        <v>64</v>
      </c>
      <c r="D4" s="106"/>
      <c r="E4" s="105"/>
      <c r="F4" s="107"/>
      <c r="G4" s="108" t="s">
        <v>62</v>
      </c>
      <c r="H4" s="109"/>
      <c r="I4" s="184"/>
      <c r="J4" s="184"/>
      <c r="K4" s="184"/>
      <c r="L4" s="184"/>
      <c r="M4" s="184"/>
      <c r="N4" s="184"/>
    </row>
    <row r="5" spans="2:14" ht="15.75">
      <c r="B5" s="105"/>
      <c r="C5" s="110" t="s">
        <v>116</v>
      </c>
      <c r="D5" s="110"/>
      <c r="E5" s="105"/>
      <c r="F5" s="107"/>
      <c r="G5" s="108" t="s">
        <v>63</v>
      </c>
      <c r="H5" s="109"/>
      <c r="I5" s="184" t="s">
        <v>51</v>
      </c>
      <c r="J5" s="184"/>
      <c r="K5" s="184"/>
      <c r="L5" s="184"/>
      <c r="M5" s="184"/>
      <c r="N5" s="184"/>
    </row>
    <row r="6" spans="2:14" ht="15.75">
      <c r="B6" s="105"/>
      <c r="C6" s="105" t="s">
        <v>117</v>
      </c>
      <c r="D6" s="110"/>
      <c r="E6" s="105"/>
      <c r="F6" s="107"/>
      <c r="G6" s="108" t="s">
        <v>118</v>
      </c>
      <c r="H6" s="109"/>
      <c r="I6" s="184"/>
      <c r="J6" s="184"/>
      <c r="K6" s="184"/>
      <c r="L6" s="184"/>
      <c r="M6" s="184"/>
      <c r="N6" s="184"/>
    </row>
    <row r="7" spans="2:14" ht="13.5" thickBot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2:14" ht="12.75">
      <c r="B8" s="111" t="s">
        <v>67</v>
      </c>
      <c r="C8" s="185" t="s">
        <v>23</v>
      </c>
      <c r="D8" s="185"/>
      <c r="E8" s="112"/>
      <c r="F8" s="111" t="s">
        <v>68</v>
      </c>
      <c r="G8" s="185" t="s">
        <v>10</v>
      </c>
      <c r="H8" s="185"/>
      <c r="I8" s="185"/>
      <c r="J8" s="185"/>
      <c r="K8" s="185"/>
      <c r="L8" s="185"/>
      <c r="M8" s="185"/>
      <c r="N8" s="185"/>
    </row>
    <row r="9" spans="2:14" ht="15">
      <c r="B9" s="113" t="s">
        <v>69</v>
      </c>
      <c r="C9" s="180" t="s">
        <v>112</v>
      </c>
      <c r="D9" s="180"/>
      <c r="E9" s="114"/>
      <c r="F9" s="113" t="s">
        <v>70</v>
      </c>
      <c r="G9" s="180" t="s">
        <v>114</v>
      </c>
      <c r="H9" s="180"/>
      <c r="I9" s="180"/>
      <c r="J9" s="180"/>
      <c r="K9" s="180"/>
      <c r="L9" s="180"/>
      <c r="M9" s="180"/>
      <c r="N9" s="180"/>
    </row>
    <row r="10" spans="2:14" ht="15">
      <c r="B10" s="113" t="s">
        <v>71</v>
      </c>
      <c r="C10" s="180" t="s">
        <v>113</v>
      </c>
      <c r="D10" s="180"/>
      <c r="E10" s="114"/>
      <c r="F10" s="113" t="s">
        <v>72</v>
      </c>
      <c r="G10" s="180" t="s">
        <v>115</v>
      </c>
      <c r="H10" s="180"/>
      <c r="I10" s="180"/>
      <c r="J10" s="180"/>
      <c r="K10" s="180"/>
      <c r="L10" s="180"/>
      <c r="M10" s="180"/>
      <c r="N10" s="180"/>
    </row>
    <row r="11" spans="2:14" ht="12.75">
      <c r="B11" s="183" t="s">
        <v>119</v>
      </c>
      <c r="C11" s="183"/>
      <c r="D11" s="183"/>
      <c r="E11" s="115"/>
      <c r="F11" s="183" t="s">
        <v>119</v>
      </c>
      <c r="G11" s="183"/>
      <c r="H11" s="183"/>
      <c r="I11" s="183"/>
      <c r="J11" s="183"/>
      <c r="K11" s="183"/>
      <c r="L11" s="183"/>
      <c r="M11" s="183"/>
      <c r="N11" s="183"/>
    </row>
    <row r="12" spans="2:14" ht="12.75">
      <c r="B12" s="116" t="s">
        <v>120</v>
      </c>
      <c r="C12" s="180" t="s">
        <v>112</v>
      </c>
      <c r="D12" s="180"/>
      <c r="E12" s="114"/>
      <c r="F12" s="116" t="s">
        <v>120</v>
      </c>
      <c r="G12" s="180" t="s">
        <v>114</v>
      </c>
      <c r="H12" s="180"/>
      <c r="I12" s="180"/>
      <c r="J12" s="180"/>
      <c r="K12" s="180"/>
      <c r="L12" s="180"/>
      <c r="M12" s="180"/>
      <c r="N12" s="180"/>
    </row>
    <row r="13" spans="2:14" ht="13.5" thickBot="1">
      <c r="B13" s="117" t="s">
        <v>120</v>
      </c>
      <c r="C13" s="181" t="s">
        <v>113</v>
      </c>
      <c r="D13" s="181"/>
      <c r="E13" s="118"/>
      <c r="F13" s="117" t="s">
        <v>120</v>
      </c>
      <c r="G13" s="181" t="s">
        <v>115</v>
      </c>
      <c r="H13" s="181"/>
      <c r="I13" s="181"/>
      <c r="J13" s="181"/>
      <c r="K13" s="181"/>
      <c r="L13" s="181"/>
      <c r="M13" s="181"/>
      <c r="N13" s="181"/>
    </row>
    <row r="14" spans="2:14" ht="12.7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2:14" ht="13.5" thickBot="1">
      <c r="B15" s="119" t="s">
        <v>75</v>
      </c>
      <c r="C15" s="105"/>
      <c r="D15" s="105"/>
      <c r="E15" s="105"/>
      <c r="F15" s="120">
        <v>1</v>
      </c>
      <c r="G15" s="120">
        <v>2</v>
      </c>
      <c r="H15" s="120">
        <v>3</v>
      </c>
      <c r="I15" s="120">
        <v>4</v>
      </c>
      <c r="J15" s="120">
        <v>5</v>
      </c>
      <c r="K15" s="182" t="s">
        <v>7</v>
      </c>
      <c r="L15" s="182"/>
      <c r="M15" s="120" t="s">
        <v>76</v>
      </c>
      <c r="N15" s="120" t="s">
        <v>77</v>
      </c>
    </row>
    <row r="16" spans="2:14" ht="15">
      <c r="B16" s="121" t="s">
        <v>78</v>
      </c>
      <c r="C16" s="175" t="str">
        <f>IF(C9&gt;"",C9&amp;" - "&amp;G9,"")</f>
        <v>Aleksandra Seppänen - Isabel Miller</v>
      </c>
      <c r="D16" s="175"/>
      <c r="E16" s="122"/>
      <c r="F16" s="123">
        <v>5</v>
      </c>
      <c r="G16" s="123">
        <v>8</v>
      </c>
      <c r="H16" s="123">
        <v>7</v>
      </c>
      <c r="I16" s="123"/>
      <c r="J16" s="124"/>
      <c r="K16" s="125">
        <f>IF(ISBLANK(F16),"",COUNTIF(F16:J16,"&gt;=0"))</f>
        <v>3</v>
      </c>
      <c r="L16" s="126">
        <f>IF(ISBLANK(F16),"",IF(LEFT(F16)="-",1,0)+IF(LEFT(G16)="-",1,0)+IF(LEFT(H16)="-",1,0)+IF(LEFT(I16)="-",1,0)+IF(LEFT(J16)="-",1,0))</f>
        <v>0</v>
      </c>
      <c r="M16" s="127">
        <f aca="true" t="shared" si="0" ref="M16:N20">IF(K16=3,1,"")</f>
        <v>1</v>
      </c>
      <c r="N16" s="126">
        <f t="shared" si="0"/>
      </c>
    </row>
    <row r="17" spans="2:14" ht="15">
      <c r="B17" s="121" t="s">
        <v>79</v>
      </c>
      <c r="C17" s="175" t="str">
        <f>IF(C10&gt;"",C10&amp;" - "&amp;G10,"")</f>
        <v>Ella Kellow - Siiri Toffer</v>
      </c>
      <c r="D17" s="175"/>
      <c r="E17" s="122"/>
      <c r="F17" s="123">
        <v>-8</v>
      </c>
      <c r="G17" s="123">
        <v>1</v>
      </c>
      <c r="H17" s="123">
        <v>-10</v>
      </c>
      <c r="I17" s="123">
        <v>12</v>
      </c>
      <c r="J17" s="128">
        <v>5</v>
      </c>
      <c r="K17" s="129">
        <f>IF(ISBLANK(F17),"",COUNTIF(F17:J17,"&gt;=0"))</f>
        <v>3</v>
      </c>
      <c r="L17" s="130">
        <f>IF(ISBLANK(F17),"",IF(LEFT(F17)="-",1,0)+IF(LEFT(G17)="-",1,0)+IF(LEFT(H17)="-",1,0)+IF(LEFT(I17)="-",1,0)+IF(LEFT(J17)="-",1,0))</f>
        <v>2</v>
      </c>
      <c r="M17" s="131">
        <f t="shared" si="0"/>
        <v>1</v>
      </c>
      <c r="N17" s="130">
        <f t="shared" si="0"/>
      </c>
    </row>
    <row r="18" spans="2:14" ht="12.75">
      <c r="B18" s="132" t="s">
        <v>121</v>
      </c>
      <c r="C18" s="122" t="str">
        <f>IF(C12&gt;"",C12&amp;" / "&amp;C13,"")</f>
        <v>Aleksandra Seppänen / Ella Kellow</v>
      </c>
      <c r="D18" s="122" t="str">
        <f>IF(G12&gt;"",G12&amp;" / "&amp;G13,"")</f>
        <v>Isabel Miller / Siiri Toffer</v>
      </c>
      <c r="E18" s="133"/>
      <c r="F18" s="123">
        <v>2</v>
      </c>
      <c r="G18" s="123">
        <v>6</v>
      </c>
      <c r="H18" s="123">
        <v>9</v>
      </c>
      <c r="I18" s="123"/>
      <c r="J18" s="128"/>
      <c r="K18" s="129">
        <f>IF(ISBLANK(F18),"",COUNTIF(F18:J18,"&gt;=0"))</f>
        <v>3</v>
      </c>
      <c r="L18" s="130">
        <f>IF(ISBLANK(F18),"",IF(LEFT(F18)="-",1,0)+IF(LEFT(G18)="-",1,0)+IF(LEFT(H18)="-",1,0)+IF(LEFT(I18)="-",1,0)+IF(LEFT(J18)="-",1,0))</f>
        <v>0</v>
      </c>
      <c r="M18" s="131">
        <f t="shared" si="0"/>
        <v>1</v>
      </c>
      <c r="N18" s="130">
        <f t="shared" si="0"/>
      </c>
    </row>
    <row r="19" spans="2:14" ht="15">
      <c r="B19" s="121" t="s">
        <v>81</v>
      </c>
      <c r="C19" s="175" t="str">
        <f>IF(C9&gt;"",C9&amp;" - "&amp;G10,"")</f>
        <v>Aleksandra Seppänen - Siiri Toffer</v>
      </c>
      <c r="D19" s="175"/>
      <c r="E19" s="122"/>
      <c r="F19" s="123"/>
      <c r="G19" s="123"/>
      <c r="H19" s="123"/>
      <c r="I19" s="123"/>
      <c r="J19" s="128"/>
      <c r="K19" s="129">
        <f>IF(ISBLANK(F19),"",COUNTIF(F19:J19,"&gt;=0"))</f>
      </c>
      <c r="L19" s="130">
        <f>IF(ISBLANK(F19),"",IF(LEFT(F19)="-",1,0)+IF(LEFT(G19)="-",1,0)+IF(LEFT(H19)="-",1,0)+IF(LEFT(I19)="-",1,0)+IF(LEFT(J19)="-",1,0))</f>
      </c>
      <c r="M19" s="131">
        <f t="shared" si="0"/>
      </c>
      <c r="N19" s="130">
        <f t="shared" si="0"/>
      </c>
    </row>
    <row r="20" spans="2:14" ht="15.75" thickBot="1">
      <c r="B20" s="121" t="s">
        <v>82</v>
      </c>
      <c r="C20" s="175" t="str">
        <f>IF(C10&gt;"",C10&amp;" - "&amp;G9,"")</f>
        <v>Ella Kellow - Isabel Miller</v>
      </c>
      <c r="D20" s="175"/>
      <c r="E20" s="122"/>
      <c r="F20" s="123"/>
      <c r="G20" s="123"/>
      <c r="H20" s="123"/>
      <c r="I20" s="123"/>
      <c r="J20" s="128"/>
      <c r="K20" s="134">
        <f>IF(ISBLANK(F20),"",COUNTIF(F20:J20,"&gt;=0"))</f>
      </c>
      <c r="L20" s="135">
        <f>IF(ISBLANK(F20),"",IF(LEFT(F20)="-",1,0)+IF(LEFT(G20)="-",1,0)+IF(LEFT(H20)="-",1,0)+IF(LEFT(I20)="-",1,0)+IF(LEFT(J20)="-",1,0))</f>
      </c>
      <c r="M20" s="136">
        <f t="shared" si="0"/>
      </c>
      <c r="N20" s="135">
        <f t="shared" si="0"/>
      </c>
    </row>
    <row r="21" spans="2:14" ht="19.5" thickBot="1">
      <c r="B21" s="137"/>
      <c r="C21" s="137"/>
      <c r="D21" s="137"/>
      <c r="E21" s="137"/>
      <c r="F21" s="138"/>
      <c r="G21" s="138"/>
      <c r="H21" s="139"/>
      <c r="I21" s="176" t="s">
        <v>83</v>
      </c>
      <c r="J21" s="176"/>
      <c r="K21" s="140">
        <f>COUNTIF(K16:K20,"=3")</f>
        <v>3</v>
      </c>
      <c r="L21" s="141">
        <f>COUNTIF(L16:L20,"=3")</f>
        <v>0</v>
      </c>
      <c r="M21" s="142">
        <f>SUM(M16:M20)</f>
        <v>3</v>
      </c>
      <c r="N21" s="143">
        <f>SUM(N16:N20)</f>
        <v>0</v>
      </c>
    </row>
    <row r="22" spans="2:14" ht="15">
      <c r="B22" s="144" t="s">
        <v>84</v>
      </c>
      <c r="C22" s="137"/>
      <c r="D22" s="137"/>
      <c r="E22" s="137"/>
      <c r="F22" s="137"/>
      <c r="G22" s="137"/>
      <c r="H22" s="137"/>
      <c r="I22" s="137"/>
      <c r="J22" s="137"/>
      <c r="K22" s="105"/>
      <c r="L22" s="105"/>
      <c r="M22" s="105"/>
      <c r="N22" s="105"/>
    </row>
    <row r="23" spans="2:14" ht="15">
      <c r="B23" s="145" t="s">
        <v>85</v>
      </c>
      <c r="C23" s="146"/>
      <c r="D23" s="145" t="s">
        <v>86</v>
      </c>
      <c r="E23" s="146"/>
      <c r="F23" s="145" t="s">
        <v>19</v>
      </c>
      <c r="G23" s="145"/>
      <c r="H23" s="144"/>
      <c r="J23" s="177" t="s">
        <v>87</v>
      </c>
      <c r="K23" s="177"/>
      <c r="L23" s="177"/>
      <c r="M23" s="177"/>
      <c r="N23" s="177"/>
    </row>
    <row r="24" spans="2:14" ht="21.75" thickBot="1">
      <c r="B24" s="178"/>
      <c r="C24" s="178"/>
      <c r="D24" s="178"/>
      <c r="E24" s="147"/>
      <c r="F24" s="178"/>
      <c r="G24" s="178"/>
      <c r="H24" s="178"/>
      <c r="I24" s="178"/>
      <c r="J24" s="179" t="str">
        <f>IF(M21=3,C8,IF(N21=3,G8,""))</f>
        <v>MBF</v>
      </c>
      <c r="K24" s="179"/>
      <c r="L24" s="179"/>
      <c r="M24" s="179"/>
      <c r="N24" s="179"/>
    </row>
    <row r="25" spans="2:14" ht="12.75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9" spans="2:14" ht="12.75">
      <c r="B29" s="101"/>
      <c r="C29" s="101"/>
      <c r="D29" s="101"/>
      <c r="E29" s="101"/>
      <c r="F29" s="102"/>
      <c r="G29" s="103" t="s">
        <v>61</v>
      </c>
      <c r="H29" s="104"/>
      <c r="I29" s="184"/>
      <c r="J29" s="184"/>
      <c r="K29" s="184"/>
      <c r="L29" s="184"/>
      <c r="M29" s="184"/>
      <c r="N29" s="184"/>
    </row>
    <row r="30" spans="2:14" ht="12.75">
      <c r="B30" s="105"/>
      <c r="C30" s="106" t="s">
        <v>64</v>
      </c>
      <c r="D30" s="106"/>
      <c r="E30" s="105"/>
      <c r="F30" s="107"/>
      <c r="G30" s="108" t="s">
        <v>62</v>
      </c>
      <c r="H30" s="109"/>
      <c r="I30" s="184"/>
      <c r="J30" s="184"/>
      <c r="K30" s="184"/>
      <c r="L30" s="184"/>
      <c r="M30" s="184"/>
      <c r="N30" s="184"/>
    </row>
    <row r="31" spans="2:14" ht="15.75">
      <c r="B31" s="105"/>
      <c r="C31" s="110" t="s">
        <v>116</v>
      </c>
      <c r="D31" s="110"/>
      <c r="E31" s="105"/>
      <c r="F31" s="107"/>
      <c r="G31" s="108" t="s">
        <v>63</v>
      </c>
      <c r="H31" s="109"/>
      <c r="I31" s="184" t="s">
        <v>51</v>
      </c>
      <c r="J31" s="184"/>
      <c r="K31" s="184"/>
      <c r="L31" s="184"/>
      <c r="M31" s="184"/>
      <c r="N31" s="184"/>
    </row>
    <row r="32" spans="2:14" ht="15.75">
      <c r="B32" s="105"/>
      <c r="C32" s="105" t="s">
        <v>117</v>
      </c>
      <c r="D32" s="110"/>
      <c r="E32" s="105"/>
      <c r="F32" s="107"/>
      <c r="G32" s="108" t="s">
        <v>118</v>
      </c>
      <c r="H32" s="109"/>
      <c r="I32" s="184"/>
      <c r="J32" s="184"/>
      <c r="K32" s="184"/>
      <c r="L32" s="184"/>
      <c r="M32" s="184"/>
      <c r="N32" s="184"/>
    </row>
    <row r="33" spans="2:14" ht="13.5" thickBot="1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2:14" ht="12.75">
      <c r="B34" s="111" t="s">
        <v>67</v>
      </c>
      <c r="C34" s="185" t="s">
        <v>33</v>
      </c>
      <c r="D34" s="185"/>
      <c r="E34" s="112"/>
      <c r="F34" s="111" t="s">
        <v>68</v>
      </c>
      <c r="G34" s="185" t="s">
        <v>25</v>
      </c>
      <c r="H34" s="185"/>
      <c r="I34" s="185"/>
      <c r="J34" s="185"/>
      <c r="K34" s="185"/>
      <c r="L34" s="185"/>
      <c r="M34" s="185"/>
      <c r="N34" s="185"/>
    </row>
    <row r="35" spans="2:14" ht="15">
      <c r="B35" s="113" t="s">
        <v>69</v>
      </c>
      <c r="C35" s="180" t="s">
        <v>122</v>
      </c>
      <c r="D35" s="180"/>
      <c r="E35" s="114"/>
      <c r="F35" s="113" t="s">
        <v>70</v>
      </c>
      <c r="G35" s="180" t="s">
        <v>124</v>
      </c>
      <c r="H35" s="180"/>
      <c r="I35" s="180"/>
      <c r="J35" s="180"/>
      <c r="K35" s="180"/>
      <c r="L35" s="180"/>
      <c r="M35" s="180"/>
      <c r="N35" s="180"/>
    </row>
    <row r="36" spans="2:14" ht="15">
      <c r="B36" s="113" t="s">
        <v>71</v>
      </c>
      <c r="C36" s="180" t="s">
        <v>123</v>
      </c>
      <c r="D36" s="180"/>
      <c r="E36" s="114"/>
      <c r="F36" s="113" t="s">
        <v>72</v>
      </c>
      <c r="G36" s="180" t="s">
        <v>125</v>
      </c>
      <c r="H36" s="180"/>
      <c r="I36" s="180"/>
      <c r="J36" s="180"/>
      <c r="K36" s="180"/>
      <c r="L36" s="180"/>
      <c r="M36" s="180"/>
      <c r="N36" s="180"/>
    </row>
    <row r="37" spans="2:14" ht="12.75">
      <c r="B37" s="183" t="s">
        <v>119</v>
      </c>
      <c r="C37" s="183"/>
      <c r="D37" s="183"/>
      <c r="E37" s="115"/>
      <c r="F37" s="183" t="s">
        <v>119</v>
      </c>
      <c r="G37" s="183"/>
      <c r="H37" s="183"/>
      <c r="I37" s="183"/>
      <c r="J37" s="183"/>
      <c r="K37" s="183"/>
      <c r="L37" s="183"/>
      <c r="M37" s="183"/>
      <c r="N37" s="183"/>
    </row>
    <row r="38" spans="2:14" ht="12.75">
      <c r="B38" s="116" t="s">
        <v>120</v>
      </c>
      <c r="C38" s="180" t="s">
        <v>122</v>
      </c>
      <c r="D38" s="180"/>
      <c r="E38" s="114"/>
      <c r="F38" s="116" t="s">
        <v>120</v>
      </c>
      <c r="G38" s="180" t="s">
        <v>124</v>
      </c>
      <c r="H38" s="180"/>
      <c r="I38" s="180"/>
      <c r="J38" s="180"/>
      <c r="K38" s="180"/>
      <c r="L38" s="180"/>
      <c r="M38" s="180"/>
      <c r="N38" s="180"/>
    </row>
    <row r="39" spans="2:14" ht="13.5" thickBot="1">
      <c r="B39" s="117" t="s">
        <v>120</v>
      </c>
      <c r="C39" s="181" t="s">
        <v>123</v>
      </c>
      <c r="D39" s="181"/>
      <c r="E39" s="118"/>
      <c r="F39" s="117" t="s">
        <v>120</v>
      </c>
      <c r="G39" s="181" t="s">
        <v>125</v>
      </c>
      <c r="H39" s="181"/>
      <c r="I39" s="181"/>
      <c r="J39" s="181"/>
      <c r="K39" s="181"/>
      <c r="L39" s="181"/>
      <c r="M39" s="181"/>
      <c r="N39" s="181"/>
    </row>
    <row r="40" spans="2:14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2:14" ht="13.5" thickBot="1">
      <c r="B41" s="119" t="s">
        <v>75</v>
      </c>
      <c r="C41" s="105"/>
      <c r="D41" s="105"/>
      <c r="E41" s="105"/>
      <c r="F41" s="120">
        <v>1</v>
      </c>
      <c r="G41" s="120">
        <v>2</v>
      </c>
      <c r="H41" s="120">
        <v>3</v>
      </c>
      <c r="I41" s="120">
        <v>4</v>
      </c>
      <c r="J41" s="120">
        <v>5</v>
      </c>
      <c r="K41" s="182" t="s">
        <v>7</v>
      </c>
      <c r="L41" s="182"/>
      <c r="M41" s="120" t="s">
        <v>76</v>
      </c>
      <c r="N41" s="120" t="s">
        <v>77</v>
      </c>
    </row>
    <row r="42" spans="2:14" ht="15">
      <c r="B42" s="121" t="s">
        <v>78</v>
      </c>
      <c r="C42" s="175" t="str">
        <f>IF(C35&gt;"",C35&amp;" - "&amp;G35,"")</f>
        <v>Alisa Sinishin - Karina Fozilova</v>
      </c>
      <c r="D42" s="175"/>
      <c r="E42" s="122"/>
      <c r="F42" s="123">
        <v>6</v>
      </c>
      <c r="G42" s="123">
        <v>5</v>
      </c>
      <c r="H42" s="123">
        <v>9</v>
      </c>
      <c r="I42" s="123"/>
      <c r="J42" s="124"/>
      <c r="K42" s="125">
        <f>IF(ISBLANK(F42),"",COUNTIF(F42:J42,"&gt;=0"))</f>
        <v>3</v>
      </c>
      <c r="L42" s="126">
        <f>IF(ISBLANK(F42),"",IF(LEFT(F42)="-",1,0)+IF(LEFT(G42)="-",1,0)+IF(LEFT(H42)="-",1,0)+IF(LEFT(I42)="-",1,0)+IF(LEFT(J42)="-",1,0))</f>
        <v>0</v>
      </c>
      <c r="M42" s="127">
        <f aca="true" t="shared" si="1" ref="M42:N46">IF(K42=3,1,"")</f>
        <v>1</v>
      </c>
      <c r="N42" s="126">
        <f t="shared" si="1"/>
      </c>
    </row>
    <row r="43" spans="2:14" ht="15">
      <c r="B43" s="121" t="s">
        <v>79</v>
      </c>
      <c r="C43" s="175" t="str">
        <f>IF(C36&gt;"",C36&amp;" - "&amp;G36,"")</f>
        <v>Yang Yixin - Sofia Levtchuk</v>
      </c>
      <c r="D43" s="175"/>
      <c r="E43" s="122"/>
      <c r="F43" s="123">
        <v>-5</v>
      </c>
      <c r="G43" s="123">
        <v>9</v>
      </c>
      <c r="H43" s="123">
        <v>7</v>
      </c>
      <c r="I43" s="123">
        <v>7</v>
      </c>
      <c r="J43" s="128"/>
      <c r="K43" s="129">
        <f>IF(ISBLANK(F43),"",COUNTIF(F43:J43,"&gt;=0"))</f>
        <v>3</v>
      </c>
      <c r="L43" s="130">
        <f>IF(ISBLANK(F43),"",IF(LEFT(F43)="-",1,0)+IF(LEFT(G43)="-",1,0)+IF(LEFT(H43)="-",1,0)+IF(LEFT(I43)="-",1,0)+IF(LEFT(J43)="-",1,0))</f>
        <v>1</v>
      </c>
      <c r="M43" s="131">
        <f t="shared" si="1"/>
        <v>1</v>
      </c>
      <c r="N43" s="130">
        <f t="shared" si="1"/>
      </c>
    </row>
    <row r="44" spans="2:14" ht="12.75">
      <c r="B44" s="132" t="s">
        <v>121</v>
      </c>
      <c r="C44" s="122" t="str">
        <f>IF(C38&gt;"",C38&amp;" / "&amp;C39,"")</f>
        <v>Alisa Sinishin / Yang Yixin</v>
      </c>
      <c r="D44" s="122" t="str">
        <f>IF(G38&gt;"",G38&amp;" / "&amp;G39,"")</f>
        <v>Karina Fozilova / Sofia Levtchuk</v>
      </c>
      <c r="E44" s="133"/>
      <c r="F44" s="123">
        <v>20</v>
      </c>
      <c r="G44" s="123">
        <v>-13</v>
      </c>
      <c r="H44" s="123">
        <v>4</v>
      </c>
      <c r="I44" s="123">
        <v>9</v>
      </c>
      <c r="J44" s="128"/>
      <c r="K44" s="129">
        <f>IF(ISBLANK(F44),"",COUNTIF(F44:J44,"&gt;=0"))</f>
        <v>3</v>
      </c>
      <c r="L44" s="130">
        <f>IF(ISBLANK(F44),"",IF(LEFT(F44)="-",1,0)+IF(LEFT(G44)="-",1,0)+IF(LEFT(H44)="-",1,0)+IF(LEFT(I44)="-",1,0)+IF(LEFT(J44)="-",1,0))</f>
        <v>1</v>
      </c>
      <c r="M44" s="131">
        <f t="shared" si="1"/>
        <v>1</v>
      </c>
      <c r="N44" s="130">
        <f t="shared" si="1"/>
      </c>
    </row>
    <row r="45" spans="2:14" ht="15">
      <c r="B45" s="121" t="s">
        <v>81</v>
      </c>
      <c r="C45" s="175" t="str">
        <f>IF(C35&gt;"",C35&amp;" - "&amp;G36,"")</f>
        <v>Alisa Sinishin - Sofia Levtchuk</v>
      </c>
      <c r="D45" s="175"/>
      <c r="E45" s="122"/>
      <c r="F45" s="123"/>
      <c r="G45" s="123"/>
      <c r="H45" s="123"/>
      <c r="I45" s="123"/>
      <c r="J45" s="128"/>
      <c r="K45" s="129">
        <f>IF(ISBLANK(F45),"",COUNTIF(F45:J45,"&gt;=0"))</f>
      </c>
      <c r="L45" s="130">
        <f>IF(ISBLANK(F45),"",IF(LEFT(F45)="-",1,0)+IF(LEFT(G45)="-",1,0)+IF(LEFT(H45)="-",1,0)+IF(LEFT(I45)="-",1,0)+IF(LEFT(J45)="-",1,0))</f>
      </c>
      <c r="M45" s="131">
        <f t="shared" si="1"/>
      </c>
      <c r="N45" s="130">
        <f t="shared" si="1"/>
      </c>
    </row>
    <row r="46" spans="2:14" ht="15.75" thickBot="1">
      <c r="B46" s="121" t="s">
        <v>82</v>
      </c>
      <c r="C46" s="175" t="str">
        <f>IF(C36&gt;"",C36&amp;" - "&amp;G35,"")</f>
        <v>Yang Yixin - Karina Fozilova</v>
      </c>
      <c r="D46" s="175"/>
      <c r="E46" s="122"/>
      <c r="F46" s="123"/>
      <c r="G46" s="123"/>
      <c r="H46" s="123"/>
      <c r="I46" s="123"/>
      <c r="J46" s="128"/>
      <c r="K46" s="134">
        <f>IF(ISBLANK(F46),"",COUNTIF(F46:J46,"&gt;=0"))</f>
      </c>
      <c r="L46" s="135">
        <f>IF(ISBLANK(F46),"",IF(LEFT(F46)="-",1,0)+IF(LEFT(G46)="-",1,0)+IF(LEFT(H46)="-",1,0)+IF(LEFT(I46)="-",1,0)+IF(LEFT(J46)="-",1,0))</f>
      </c>
      <c r="M46" s="136">
        <f t="shared" si="1"/>
      </c>
      <c r="N46" s="135">
        <f t="shared" si="1"/>
      </c>
    </row>
    <row r="47" spans="2:14" ht="19.5" thickBot="1">
      <c r="B47" s="137"/>
      <c r="C47" s="137"/>
      <c r="D47" s="137"/>
      <c r="E47" s="137"/>
      <c r="F47" s="138"/>
      <c r="G47" s="138"/>
      <c r="H47" s="139"/>
      <c r="I47" s="176" t="s">
        <v>83</v>
      </c>
      <c r="J47" s="176"/>
      <c r="K47" s="140">
        <f>COUNTIF(K42:K46,"=3")</f>
        <v>3</v>
      </c>
      <c r="L47" s="141">
        <f>COUNTIF(L42:L46,"=3")</f>
        <v>0</v>
      </c>
      <c r="M47" s="142">
        <f>SUM(M42:M46)</f>
        <v>3</v>
      </c>
      <c r="N47" s="143">
        <f>SUM(N42:N46)</f>
        <v>0</v>
      </c>
    </row>
    <row r="48" spans="2:14" ht="15">
      <c r="B48" s="144" t="s">
        <v>84</v>
      </c>
      <c r="C48" s="137"/>
      <c r="D48" s="137"/>
      <c r="E48" s="137"/>
      <c r="F48" s="137"/>
      <c r="G48" s="137"/>
      <c r="H48" s="137"/>
      <c r="I48" s="137"/>
      <c r="J48" s="137"/>
      <c r="K48" s="105"/>
      <c r="L48" s="105"/>
      <c r="M48" s="105"/>
      <c r="N48" s="105"/>
    </row>
    <row r="49" spans="2:14" ht="15">
      <c r="B49" s="145" t="s">
        <v>85</v>
      </c>
      <c r="C49" s="146"/>
      <c r="D49" s="145" t="s">
        <v>86</v>
      </c>
      <c r="E49" s="146"/>
      <c r="F49" s="145" t="s">
        <v>19</v>
      </c>
      <c r="G49" s="145"/>
      <c r="H49" s="144"/>
      <c r="J49" s="177" t="s">
        <v>87</v>
      </c>
      <c r="K49" s="177"/>
      <c r="L49" s="177"/>
      <c r="M49" s="177"/>
      <c r="N49" s="177"/>
    </row>
    <row r="50" spans="2:14" ht="21.75" thickBot="1">
      <c r="B50" s="178"/>
      <c r="C50" s="178"/>
      <c r="D50" s="178"/>
      <c r="E50" s="147"/>
      <c r="F50" s="178"/>
      <c r="G50" s="178"/>
      <c r="H50" s="178"/>
      <c r="I50" s="178"/>
      <c r="J50" s="179" t="str">
        <f>IF(M47=3,C34,IF(N47=3,G34,""))</f>
        <v>PT Espoo</v>
      </c>
      <c r="K50" s="179"/>
      <c r="L50" s="179"/>
      <c r="M50" s="179"/>
      <c r="N50" s="179"/>
    </row>
    <row r="51" spans="2:14" ht="12.75"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</row>
    <row r="54" spans="2:14" ht="12.75">
      <c r="B54" s="101"/>
      <c r="C54" s="101"/>
      <c r="D54" s="101"/>
      <c r="E54" s="101"/>
      <c r="F54" s="102"/>
      <c r="G54" s="103" t="s">
        <v>61</v>
      </c>
      <c r="H54" s="104"/>
      <c r="I54" s="184"/>
      <c r="J54" s="184"/>
      <c r="K54" s="184"/>
      <c r="L54" s="184"/>
      <c r="M54" s="184"/>
      <c r="N54" s="184"/>
    </row>
    <row r="55" spans="2:14" ht="12.75">
      <c r="B55" s="105"/>
      <c r="C55" s="106" t="s">
        <v>64</v>
      </c>
      <c r="D55" s="106"/>
      <c r="E55" s="105"/>
      <c r="F55" s="107"/>
      <c r="G55" s="108" t="s">
        <v>62</v>
      </c>
      <c r="H55" s="109"/>
      <c r="I55" s="184"/>
      <c r="J55" s="184"/>
      <c r="K55" s="184"/>
      <c r="L55" s="184"/>
      <c r="M55" s="184"/>
      <c r="N55" s="184"/>
    </row>
    <row r="56" spans="2:14" ht="15.75">
      <c r="B56" s="105"/>
      <c r="C56" s="110" t="s">
        <v>116</v>
      </c>
      <c r="D56" s="110"/>
      <c r="E56" s="105"/>
      <c r="F56" s="107"/>
      <c r="G56" s="108" t="s">
        <v>63</v>
      </c>
      <c r="H56" s="109"/>
      <c r="I56" s="184" t="s">
        <v>51</v>
      </c>
      <c r="J56" s="184"/>
      <c r="K56" s="184"/>
      <c r="L56" s="184"/>
      <c r="M56" s="184"/>
      <c r="N56" s="184"/>
    </row>
    <row r="57" spans="2:14" ht="15.75">
      <c r="B57" s="105"/>
      <c r="C57" s="105" t="s">
        <v>117</v>
      </c>
      <c r="D57" s="110"/>
      <c r="E57" s="105"/>
      <c r="F57" s="107"/>
      <c r="G57" s="108" t="s">
        <v>118</v>
      </c>
      <c r="H57" s="109"/>
      <c r="I57" s="184"/>
      <c r="J57" s="184"/>
      <c r="K57" s="184"/>
      <c r="L57" s="184"/>
      <c r="M57" s="184"/>
      <c r="N57" s="184"/>
    </row>
    <row r="58" spans="2:14" ht="13.5" thickBot="1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2:14" ht="12.75">
      <c r="B59" s="111" t="s">
        <v>67</v>
      </c>
      <c r="C59" s="185" t="s">
        <v>10</v>
      </c>
      <c r="D59" s="185"/>
      <c r="E59" s="112"/>
      <c r="F59" s="111" t="s">
        <v>68</v>
      </c>
      <c r="G59" s="185" t="s">
        <v>33</v>
      </c>
      <c r="H59" s="185"/>
      <c r="I59" s="185"/>
      <c r="J59" s="185"/>
      <c r="K59" s="185"/>
      <c r="L59" s="185"/>
      <c r="M59" s="185"/>
      <c r="N59" s="185"/>
    </row>
    <row r="60" spans="2:14" ht="15">
      <c r="B60" s="113" t="s">
        <v>69</v>
      </c>
      <c r="C60" s="180" t="s">
        <v>115</v>
      </c>
      <c r="D60" s="180"/>
      <c r="E60" s="114"/>
      <c r="F60" s="113" t="s">
        <v>70</v>
      </c>
      <c r="G60" s="180" t="s">
        <v>122</v>
      </c>
      <c r="H60" s="180"/>
      <c r="I60" s="180"/>
      <c r="J60" s="180"/>
      <c r="K60" s="180"/>
      <c r="L60" s="180"/>
      <c r="M60" s="180"/>
      <c r="N60" s="180"/>
    </row>
    <row r="61" spans="2:14" ht="15">
      <c r="B61" s="113" t="s">
        <v>71</v>
      </c>
      <c r="C61" s="180" t="s">
        <v>114</v>
      </c>
      <c r="D61" s="180"/>
      <c r="E61" s="114"/>
      <c r="F61" s="113" t="s">
        <v>72</v>
      </c>
      <c r="G61" s="180" t="s">
        <v>123</v>
      </c>
      <c r="H61" s="180"/>
      <c r="I61" s="180"/>
      <c r="J61" s="180"/>
      <c r="K61" s="180"/>
      <c r="L61" s="180"/>
      <c r="M61" s="180"/>
      <c r="N61" s="180"/>
    </row>
    <row r="62" spans="2:14" ht="12.75">
      <c r="B62" s="183" t="s">
        <v>119</v>
      </c>
      <c r="C62" s="183"/>
      <c r="D62" s="183"/>
      <c r="E62" s="115"/>
      <c r="F62" s="183" t="s">
        <v>119</v>
      </c>
      <c r="G62" s="183"/>
      <c r="H62" s="183"/>
      <c r="I62" s="183"/>
      <c r="J62" s="183"/>
      <c r="K62" s="183"/>
      <c r="L62" s="183"/>
      <c r="M62" s="183"/>
      <c r="N62" s="183"/>
    </row>
    <row r="63" spans="2:14" ht="12.75">
      <c r="B63" s="116" t="s">
        <v>120</v>
      </c>
      <c r="C63" s="180" t="s">
        <v>115</v>
      </c>
      <c r="D63" s="180"/>
      <c r="E63" s="114"/>
      <c r="F63" s="116" t="s">
        <v>120</v>
      </c>
      <c r="G63" s="180" t="s">
        <v>122</v>
      </c>
      <c r="H63" s="180"/>
      <c r="I63" s="180"/>
      <c r="J63" s="180"/>
      <c r="K63" s="180"/>
      <c r="L63" s="180"/>
      <c r="M63" s="180"/>
      <c r="N63" s="180"/>
    </row>
    <row r="64" spans="2:14" ht="13.5" thickBot="1">
      <c r="B64" s="117" t="s">
        <v>120</v>
      </c>
      <c r="C64" s="181" t="s">
        <v>114</v>
      </c>
      <c r="D64" s="181"/>
      <c r="E64" s="118"/>
      <c r="F64" s="117" t="s">
        <v>120</v>
      </c>
      <c r="G64" s="181" t="s">
        <v>123</v>
      </c>
      <c r="H64" s="181"/>
      <c r="I64" s="181"/>
      <c r="J64" s="181"/>
      <c r="K64" s="181"/>
      <c r="L64" s="181"/>
      <c r="M64" s="181"/>
      <c r="N64" s="181"/>
    </row>
    <row r="65" spans="2:14" ht="12.7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2:14" ht="13.5" thickBot="1">
      <c r="B66" s="119" t="s">
        <v>75</v>
      </c>
      <c r="C66" s="105"/>
      <c r="D66" s="105"/>
      <c r="E66" s="105"/>
      <c r="F66" s="120">
        <v>1</v>
      </c>
      <c r="G66" s="120">
        <v>2</v>
      </c>
      <c r="H66" s="120">
        <v>3</v>
      </c>
      <c r="I66" s="120">
        <v>4</v>
      </c>
      <c r="J66" s="120">
        <v>5</v>
      </c>
      <c r="K66" s="182" t="s">
        <v>7</v>
      </c>
      <c r="L66" s="182"/>
      <c r="M66" s="120" t="s">
        <v>76</v>
      </c>
      <c r="N66" s="120" t="s">
        <v>77</v>
      </c>
    </row>
    <row r="67" spans="2:14" ht="15">
      <c r="B67" s="121" t="s">
        <v>78</v>
      </c>
      <c r="C67" s="175" t="str">
        <f>IF(C60&gt;"",C60&amp;" - "&amp;G60,"")</f>
        <v>Siiri Toffer - Alisa Sinishin</v>
      </c>
      <c r="D67" s="175"/>
      <c r="E67" s="122"/>
      <c r="F67" s="123">
        <v>-6</v>
      </c>
      <c r="G67" s="123">
        <v>6</v>
      </c>
      <c r="H67" s="123">
        <v>-3</v>
      </c>
      <c r="I67" s="123">
        <v>-5</v>
      </c>
      <c r="J67" s="124"/>
      <c r="K67" s="125">
        <f>IF(ISBLANK(F67),"",COUNTIF(F67:J67,"&gt;=0"))</f>
        <v>1</v>
      </c>
      <c r="L67" s="126">
        <f>IF(ISBLANK(F67),"",IF(LEFT(F67)="-",1,0)+IF(LEFT(G67)="-",1,0)+IF(LEFT(H67)="-",1,0)+IF(LEFT(I67)="-",1,0)+IF(LEFT(J67)="-",1,0))</f>
        <v>3</v>
      </c>
      <c r="M67" s="127">
        <f aca="true" t="shared" si="2" ref="M67:N71">IF(K67=3,1,"")</f>
      </c>
      <c r="N67" s="126">
        <f t="shared" si="2"/>
        <v>1</v>
      </c>
    </row>
    <row r="68" spans="2:14" ht="15">
      <c r="B68" s="121" t="s">
        <v>79</v>
      </c>
      <c r="C68" s="175" t="str">
        <f>IF(C61&gt;"",C61&amp;" - "&amp;G61,"")</f>
        <v>Isabel Miller - Yang Yixin</v>
      </c>
      <c r="D68" s="175"/>
      <c r="E68" s="122"/>
      <c r="F68" s="123">
        <v>-2</v>
      </c>
      <c r="G68" s="123">
        <v>-1</v>
      </c>
      <c r="H68" s="123">
        <v>-2</v>
      </c>
      <c r="I68" s="123"/>
      <c r="J68" s="128"/>
      <c r="K68" s="129">
        <f>IF(ISBLANK(F68),"",COUNTIF(F68:J68,"&gt;=0"))</f>
        <v>0</v>
      </c>
      <c r="L68" s="130">
        <f>IF(ISBLANK(F68),"",IF(LEFT(F68)="-",1,0)+IF(LEFT(G68)="-",1,0)+IF(LEFT(H68)="-",1,0)+IF(LEFT(I68)="-",1,0)+IF(LEFT(J68)="-",1,0))</f>
        <v>3</v>
      </c>
      <c r="M68" s="131">
        <f t="shared" si="2"/>
      </c>
      <c r="N68" s="130">
        <f t="shared" si="2"/>
        <v>1</v>
      </c>
    </row>
    <row r="69" spans="2:14" ht="12.75">
      <c r="B69" s="132" t="s">
        <v>121</v>
      </c>
      <c r="C69" s="122" t="str">
        <f>IF(C63&gt;"",C63&amp;" / "&amp;C64,"")</f>
        <v>Siiri Toffer / Isabel Miller</v>
      </c>
      <c r="D69" s="122" t="str">
        <f>IF(G63&gt;"",G63&amp;" / "&amp;G64,"")</f>
        <v>Alisa Sinishin / Yang Yixin</v>
      </c>
      <c r="E69" s="133"/>
      <c r="F69" s="123">
        <v>-2</v>
      </c>
      <c r="G69" s="123">
        <v>-3</v>
      </c>
      <c r="H69" s="123">
        <v>-8</v>
      </c>
      <c r="I69" s="123"/>
      <c r="J69" s="128"/>
      <c r="K69" s="129">
        <f>IF(ISBLANK(F69),"",COUNTIF(F69:J69,"&gt;=0"))</f>
        <v>0</v>
      </c>
      <c r="L69" s="130">
        <f>IF(ISBLANK(F69),"",IF(LEFT(F69)="-",1,0)+IF(LEFT(G69)="-",1,0)+IF(LEFT(H69)="-",1,0)+IF(LEFT(I69)="-",1,0)+IF(LEFT(J69)="-",1,0))</f>
        <v>3</v>
      </c>
      <c r="M69" s="131">
        <f t="shared" si="2"/>
      </c>
      <c r="N69" s="130">
        <f t="shared" si="2"/>
        <v>1</v>
      </c>
    </row>
    <row r="70" spans="2:14" ht="15">
      <c r="B70" s="121" t="s">
        <v>81</v>
      </c>
      <c r="C70" s="175" t="str">
        <f>IF(C60&gt;"",C60&amp;" - "&amp;G61,"")</f>
        <v>Siiri Toffer - Yang Yixin</v>
      </c>
      <c r="D70" s="175"/>
      <c r="E70" s="122"/>
      <c r="F70" s="123"/>
      <c r="G70" s="123"/>
      <c r="H70" s="123"/>
      <c r="I70" s="123"/>
      <c r="J70" s="128"/>
      <c r="K70" s="129">
        <f>IF(ISBLANK(F70),"",COUNTIF(F70:J70,"&gt;=0"))</f>
      </c>
      <c r="L70" s="130">
        <f>IF(ISBLANK(F70),"",IF(LEFT(F70)="-",1,0)+IF(LEFT(G70)="-",1,0)+IF(LEFT(H70)="-",1,0)+IF(LEFT(I70)="-",1,0)+IF(LEFT(J70)="-",1,0))</f>
      </c>
      <c r="M70" s="131">
        <f t="shared" si="2"/>
      </c>
      <c r="N70" s="130">
        <f t="shared" si="2"/>
      </c>
    </row>
    <row r="71" spans="2:14" ht="15.75" thickBot="1">
      <c r="B71" s="121" t="s">
        <v>82</v>
      </c>
      <c r="C71" s="175" t="str">
        <f>IF(C61&gt;"",C61&amp;" - "&amp;G60,"")</f>
        <v>Isabel Miller - Alisa Sinishin</v>
      </c>
      <c r="D71" s="175"/>
      <c r="E71" s="122"/>
      <c r="F71" s="123"/>
      <c r="G71" s="123"/>
      <c r="H71" s="123"/>
      <c r="I71" s="123"/>
      <c r="J71" s="128"/>
      <c r="K71" s="134">
        <f>IF(ISBLANK(F71),"",COUNTIF(F71:J71,"&gt;=0"))</f>
      </c>
      <c r="L71" s="135">
        <f>IF(ISBLANK(F71),"",IF(LEFT(F71)="-",1,0)+IF(LEFT(G71)="-",1,0)+IF(LEFT(H71)="-",1,0)+IF(LEFT(I71)="-",1,0)+IF(LEFT(J71)="-",1,0))</f>
      </c>
      <c r="M71" s="136">
        <f t="shared" si="2"/>
      </c>
      <c r="N71" s="135">
        <f t="shared" si="2"/>
      </c>
    </row>
    <row r="72" spans="2:14" ht="19.5" thickBot="1">
      <c r="B72" s="137"/>
      <c r="C72" s="137"/>
      <c r="D72" s="137"/>
      <c r="E72" s="137"/>
      <c r="F72" s="138"/>
      <c r="G72" s="138"/>
      <c r="H72" s="139"/>
      <c r="I72" s="176" t="s">
        <v>83</v>
      </c>
      <c r="J72" s="176"/>
      <c r="K72" s="140">
        <f>COUNTIF(K67:K71,"=3")</f>
        <v>0</v>
      </c>
      <c r="L72" s="141">
        <f>COUNTIF(L67:L71,"=3")</f>
        <v>3</v>
      </c>
      <c r="M72" s="142">
        <f>SUM(M67:M71)</f>
        <v>0</v>
      </c>
      <c r="N72" s="143">
        <f>SUM(N67:N71)</f>
        <v>3</v>
      </c>
    </row>
    <row r="73" spans="2:14" ht="15">
      <c r="B73" s="144" t="s">
        <v>84</v>
      </c>
      <c r="C73" s="137"/>
      <c r="D73" s="137"/>
      <c r="E73" s="137"/>
      <c r="F73" s="137"/>
      <c r="G73" s="137"/>
      <c r="H73" s="137"/>
      <c r="I73" s="137"/>
      <c r="J73" s="137"/>
      <c r="K73" s="105"/>
      <c r="L73" s="105"/>
      <c r="M73" s="105"/>
      <c r="N73" s="105"/>
    </row>
    <row r="74" spans="2:14" ht="15">
      <c r="B74" s="145" t="s">
        <v>85</v>
      </c>
      <c r="C74" s="146"/>
      <c r="D74" s="145" t="s">
        <v>86</v>
      </c>
      <c r="E74" s="146"/>
      <c r="F74" s="145" t="s">
        <v>19</v>
      </c>
      <c r="G74" s="145"/>
      <c r="H74" s="144"/>
      <c r="J74" s="177" t="s">
        <v>87</v>
      </c>
      <c r="K74" s="177"/>
      <c r="L74" s="177"/>
      <c r="M74" s="177"/>
      <c r="N74" s="177"/>
    </row>
    <row r="75" spans="2:14" ht="21.75" thickBot="1">
      <c r="B75" s="178"/>
      <c r="C75" s="178"/>
      <c r="D75" s="178"/>
      <c r="E75" s="147"/>
      <c r="F75" s="178"/>
      <c r="G75" s="178"/>
      <c r="H75" s="178"/>
      <c r="I75" s="178"/>
      <c r="J75" s="179" t="str">
        <f>IF(M72=3,C59,IF(N72=3,G59,""))</f>
        <v>PT Espoo</v>
      </c>
      <c r="K75" s="179"/>
      <c r="L75" s="179"/>
      <c r="M75" s="179"/>
      <c r="N75" s="179"/>
    </row>
    <row r="76" spans="2:14" ht="12.75"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</row>
    <row r="79" spans="2:14" ht="12.75">
      <c r="B79" s="101"/>
      <c r="C79" s="101"/>
      <c r="D79" s="101"/>
      <c r="E79" s="101"/>
      <c r="F79" s="102"/>
      <c r="G79" s="103" t="s">
        <v>61</v>
      </c>
      <c r="H79" s="104"/>
      <c r="I79" s="184"/>
      <c r="J79" s="184"/>
      <c r="K79" s="184"/>
      <c r="L79" s="184"/>
      <c r="M79" s="184"/>
      <c r="N79" s="184"/>
    </row>
    <row r="80" spans="2:14" ht="12.75">
      <c r="B80" s="105"/>
      <c r="C80" s="106" t="s">
        <v>64</v>
      </c>
      <c r="D80" s="106"/>
      <c r="E80" s="105"/>
      <c r="F80" s="107"/>
      <c r="G80" s="108" t="s">
        <v>62</v>
      </c>
      <c r="H80" s="109"/>
      <c r="I80" s="184"/>
      <c r="J80" s="184"/>
      <c r="K80" s="184"/>
      <c r="L80" s="184"/>
      <c r="M80" s="184"/>
      <c r="N80" s="184"/>
    </row>
    <row r="81" spans="2:14" ht="15.75">
      <c r="B81" s="105"/>
      <c r="C81" s="110" t="s">
        <v>116</v>
      </c>
      <c r="D81" s="110"/>
      <c r="E81" s="105"/>
      <c r="F81" s="107"/>
      <c r="G81" s="108" t="s">
        <v>63</v>
      </c>
      <c r="H81" s="109"/>
      <c r="I81" s="184" t="s">
        <v>51</v>
      </c>
      <c r="J81" s="184"/>
      <c r="K81" s="184"/>
      <c r="L81" s="184"/>
      <c r="M81" s="184"/>
      <c r="N81" s="184"/>
    </row>
    <row r="82" spans="2:14" ht="15.75">
      <c r="B82" s="105"/>
      <c r="C82" s="105" t="s">
        <v>117</v>
      </c>
      <c r="D82" s="110"/>
      <c r="E82" s="105"/>
      <c r="F82" s="107"/>
      <c r="G82" s="108" t="s">
        <v>118</v>
      </c>
      <c r="H82" s="109"/>
      <c r="I82" s="184"/>
      <c r="J82" s="184"/>
      <c r="K82" s="184"/>
      <c r="L82" s="184"/>
      <c r="M82" s="184"/>
      <c r="N82" s="184"/>
    </row>
    <row r="83" spans="2:14" ht="13.5" thickBot="1"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2:14" ht="12.75">
      <c r="B84" s="111"/>
      <c r="C84" s="185" t="s">
        <v>25</v>
      </c>
      <c r="D84" s="185"/>
      <c r="E84" s="112"/>
      <c r="F84" s="111" t="s">
        <v>68</v>
      </c>
      <c r="G84" s="185" t="s">
        <v>23</v>
      </c>
      <c r="H84" s="185"/>
      <c r="I84" s="185"/>
      <c r="J84" s="185"/>
      <c r="K84" s="185"/>
      <c r="L84" s="185"/>
      <c r="M84" s="185"/>
      <c r="N84" s="185"/>
    </row>
    <row r="85" spans="2:14" ht="15">
      <c r="B85" s="113" t="s">
        <v>69</v>
      </c>
      <c r="C85" s="180" t="s">
        <v>132</v>
      </c>
      <c r="D85" s="180"/>
      <c r="E85" s="114"/>
      <c r="F85" s="113" t="s">
        <v>70</v>
      </c>
      <c r="G85" s="180" t="s">
        <v>113</v>
      </c>
      <c r="H85" s="180"/>
      <c r="I85" s="180"/>
      <c r="J85" s="180"/>
      <c r="K85" s="180"/>
      <c r="L85" s="180"/>
      <c r="M85" s="180"/>
      <c r="N85" s="180"/>
    </row>
    <row r="86" spans="2:14" ht="15">
      <c r="B86" s="113" t="s">
        <v>71</v>
      </c>
      <c r="C86" s="180" t="s">
        <v>124</v>
      </c>
      <c r="D86" s="180"/>
      <c r="E86" s="114"/>
      <c r="F86" s="113" t="s">
        <v>72</v>
      </c>
      <c r="G86" s="180" t="s">
        <v>112</v>
      </c>
      <c r="H86" s="180"/>
      <c r="I86" s="180"/>
      <c r="J86" s="180"/>
      <c r="K86" s="180"/>
      <c r="L86" s="180"/>
      <c r="M86" s="180"/>
      <c r="N86" s="180"/>
    </row>
    <row r="87" spans="2:14" ht="12.75">
      <c r="B87" s="183" t="s">
        <v>119</v>
      </c>
      <c r="C87" s="183"/>
      <c r="D87" s="183"/>
      <c r="E87" s="115"/>
      <c r="F87" s="183" t="s">
        <v>119</v>
      </c>
      <c r="G87" s="183"/>
      <c r="H87" s="183"/>
      <c r="I87" s="183"/>
      <c r="J87" s="183"/>
      <c r="K87" s="183"/>
      <c r="L87" s="183"/>
      <c r="M87" s="183"/>
      <c r="N87" s="183"/>
    </row>
    <row r="88" spans="2:14" ht="12.75">
      <c r="B88" s="116" t="s">
        <v>120</v>
      </c>
      <c r="C88" s="180" t="s">
        <v>132</v>
      </c>
      <c r="D88" s="180"/>
      <c r="E88" s="114"/>
      <c r="F88" s="116" t="s">
        <v>120</v>
      </c>
      <c r="G88" s="180" t="s">
        <v>113</v>
      </c>
      <c r="H88" s="180"/>
      <c r="I88" s="180"/>
      <c r="J88" s="180"/>
      <c r="K88" s="180"/>
      <c r="L88" s="180"/>
      <c r="M88" s="180"/>
      <c r="N88" s="180"/>
    </row>
    <row r="89" spans="2:14" ht="13.5" thickBot="1">
      <c r="B89" s="117" t="s">
        <v>120</v>
      </c>
      <c r="C89" s="181" t="s">
        <v>124</v>
      </c>
      <c r="D89" s="181"/>
      <c r="E89" s="118"/>
      <c r="F89" s="117" t="s">
        <v>120</v>
      </c>
      <c r="G89" s="181"/>
      <c r="H89" s="181"/>
      <c r="I89" s="181"/>
      <c r="J89" s="181"/>
      <c r="K89" s="181"/>
      <c r="L89" s="181"/>
      <c r="M89" s="181"/>
      <c r="N89" s="181"/>
    </row>
    <row r="90" spans="2:14" ht="12.75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2:14" ht="13.5" thickBot="1">
      <c r="B91" s="119" t="s">
        <v>75</v>
      </c>
      <c r="C91" s="105"/>
      <c r="D91" s="105"/>
      <c r="E91" s="105"/>
      <c r="F91" s="120">
        <v>1</v>
      </c>
      <c r="G91" s="120">
        <v>2</v>
      </c>
      <c r="H91" s="120">
        <v>3</v>
      </c>
      <c r="I91" s="120">
        <v>4</v>
      </c>
      <c r="J91" s="120">
        <v>5</v>
      </c>
      <c r="K91" s="182" t="s">
        <v>7</v>
      </c>
      <c r="L91" s="182"/>
      <c r="M91" s="120" t="s">
        <v>76</v>
      </c>
      <c r="N91" s="120" t="s">
        <v>77</v>
      </c>
    </row>
    <row r="92" spans="2:14" ht="15">
      <c r="B92" s="121" t="s">
        <v>78</v>
      </c>
      <c r="C92" s="175" t="str">
        <f>IF(C85&gt;"",C85&amp;" - "&amp;G85,"")</f>
        <v>Sofia Levchuk - Ella Kellow</v>
      </c>
      <c r="D92" s="175"/>
      <c r="E92" s="122"/>
      <c r="F92" s="123">
        <v>-5</v>
      </c>
      <c r="G92" s="123">
        <v>-7</v>
      </c>
      <c r="H92" s="123">
        <v>-8</v>
      </c>
      <c r="I92" s="123"/>
      <c r="J92" s="124"/>
      <c r="K92" s="125">
        <f>IF(ISBLANK(F92),"",COUNTIF(F92:J92,"&gt;=0"))</f>
        <v>0</v>
      </c>
      <c r="L92" s="126">
        <f>IF(ISBLANK(F92),"",IF(LEFT(F92)="-",1,0)+IF(LEFT(G92)="-",1,0)+IF(LEFT(H92)="-",1,0)+IF(LEFT(I92)="-",1,0)+IF(LEFT(J92)="-",1,0))</f>
        <v>3</v>
      </c>
      <c r="M92" s="127">
        <f aca="true" t="shared" si="3" ref="M92:N96">IF(K92=3,1,"")</f>
      </c>
      <c r="N92" s="126">
        <f t="shared" si="3"/>
        <v>1</v>
      </c>
    </row>
    <row r="93" spans="2:14" ht="15">
      <c r="B93" s="121" t="s">
        <v>79</v>
      </c>
      <c r="C93" s="175" t="str">
        <f>IF(C86&gt;"",C86&amp;" - "&amp;G86,"")</f>
        <v>Karina Fozilova - Aleksandra Seppänen</v>
      </c>
      <c r="D93" s="175"/>
      <c r="E93" s="122"/>
      <c r="F93" s="123">
        <v>-9</v>
      </c>
      <c r="G93" s="123">
        <v>12</v>
      </c>
      <c r="H93" s="123">
        <v>-5</v>
      </c>
      <c r="I93" s="123">
        <v>-7</v>
      </c>
      <c r="J93" s="128"/>
      <c r="K93" s="129">
        <f>IF(ISBLANK(F93),"",COUNTIF(F93:J93,"&gt;=0"))</f>
        <v>1</v>
      </c>
      <c r="L93" s="130">
        <f>IF(ISBLANK(F93),"",IF(LEFT(F93)="-",1,0)+IF(LEFT(G93)="-",1,0)+IF(LEFT(H93)="-",1,0)+IF(LEFT(I93)="-",1,0)+IF(LEFT(J93)="-",1,0))</f>
        <v>3</v>
      </c>
      <c r="M93" s="131">
        <f t="shared" si="3"/>
      </c>
      <c r="N93" s="130">
        <f t="shared" si="3"/>
        <v>1</v>
      </c>
    </row>
    <row r="94" spans="2:14" ht="12.75">
      <c r="B94" s="132" t="s">
        <v>121</v>
      </c>
      <c r="C94" s="122" t="str">
        <f>IF(C88&gt;"",C88&amp;" / "&amp;C89,"")</f>
        <v>Sofia Levchuk / Karina Fozilova</v>
      </c>
      <c r="D94" s="122" t="str">
        <f>IF(G88&gt;"",G88&amp;" / "&amp;G89,"")</f>
        <v>Ella Kellow / </v>
      </c>
      <c r="E94" s="133"/>
      <c r="F94" s="123">
        <v>-9</v>
      </c>
      <c r="G94" s="123">
        <v>8</v>
      </c>
      <c r="H94" s="123">
        <v>-6</v>
      </c>
      <c r="I94" s="123">
        <v>-7</v>
      </c>
      <c r="J94" s="128"/>
      <c r="K94" s="129">
        <f>IF(ISBLANK(F94),"",COUNTIF(F94:J94,"&gt;=0"))</f>
        <v>1</v>
      </c>
      <c r="L94" s="130">
        <f>IF(ISBLANK(F94),"",IF(LEFT(F94)="-",1,0)+IF(LEFT(G94)="-",1,0)+IF(LEFT(H94)="-",1,0)+IF(LEFT(I94)="-",1,0)+IF(LEFT(J94)="-",1,0))</f>
        <v>3</v>
      </c>
      <c r="M94" s="131">
        <f t="shared" si="3"/>
      </c>
      <c r="N94" s="130">
        <f t="shared" si="3"/>
        <v>1</v>
      </c>
    </row>
    <row r="95" spans="2:14" ht="15">
      <c r="B95" s="121" t="s">
        <v>81</v>
      </c>
      <c r="C95" s="175" t="str">
        <f>IF(C85&gt;"",C85&amp;" - "&amp;G86,"")</f>
        <v>Sofia Levchuk - Aleksandra Seppänen</v>
      </c>
      <c r="D95" s="175"/>
      <c r="E95" s="122"/>
      <c r="F95" s="123"/>
      <c r="G95" s="123"/>
      <c r="H95" s="123"/>
      <c r="I95" s="123"/>
      <c r="J95" s="128"/>
      <c r="K95" s="129">
        <f>IF(ISBLANK(F95),"",COUNTIF(F95:J95,"&gt;=0"))</f>
      </c>
      <c r="L95" s="130">
        <f>IF(ISBLANK(F95),"",IF(LEFT(F95)="-",1,0)+IF(LEFT(G95)="-",1,0)+IF(LEFT(H95)="-",1,0)+IF(LEFT(I95)="-",1,0)+IF(LEFT(J95)="-",1,0))</f>
      </c>
      <c r="M95" s="131">
        <f t="shared" si="3"/>
      </c>
      <c r="N95" s="130">
        <f t="shared" si="3"/>
      </c>
    </row>
    <row r="96" spans="2:14" ht="15.75" thickBot="1">
      <c r="B96" s="121" t="s">
        <v>82</v>
      </c>
      <c r="C96" s="175" t="str">
        <f>IF(C86&gt;"",C86&amp;" - "&amp;G85,"")</f>
        <v>Karina Fozilova - Ella Kellow</v>
      </c>
      <c r="D96" s="175"/>
      <c r="E96" s="122"/>
      <c r="F96" s="123"/>
      <c r="G96" s="123"/>
      <c r="H96" s="123"/>
      <c r="I96" s="123"/>
      <c r="J96" s="128"/>
      <c r="K96" s="134">
        <f>IF(ISBLANK(F96),"",COUNTIF(F96:J96,"&gt;=0"))</f>
      </c>
      <c r="L96" s="135">
        <f>IF(ISBLANK(F96),"",IF(LEFT(F96)="-",1,0)+IF(LEFT(G96)="-",1,0)+IF(LEFT(H96)="-",1,0)+IF(LEFT(I96)="-",1,0)+IF(LEFT(J96)="-",1,0))</f>
      </c>
      <c r="M96" s="136">
        <f t="shared" si="3"/>
      </c>
      <c r="N96" s="135">
        <f t="shared" si="3"/>
      </c>
    </row>
    <row r="97" spans="2:14" ht="19.5" thickBot="1">
      <c r="B97" s="137"/>
      <c r="C97" s="137"/>
      <c r="D97" s="137"/>
      <c r="E97" s="137"/>
      <c r="F97" s="138"/>
      <c r="G97" s="138"/>
      <c r="H97" s="139"/>
      <c r="I97" s="176" t="s">
        <v>83</v>
      </c>
      <c r="J97" s="176"/>
      <c r="K97" s="140">
        <f>COUNTIF(K92:K96,"=3")</f>
        <v>0</v>
      </c>
      <c r="L97" s="141">
        <f>COUNTIF(L92:L96,"=3")</f>
        <v>3</v>
      </c>
      <c r="M97" s="142">
        <f>SUM(M92:M96)</f>
        <v>0</v>
      </c>
      <c r="N97" s="143">
        <f>SUM(N92:N96)</f>
        <v>3</v>
      </c>
    </row>
    <row r="98" spans="2:14" ht="15">
      <c r="B98" s="144" t="s">
        <v>84</v>
      </c>
      <c r="C98" s="137"/>
      <c r="D98" s="137"/>
      <c r="E98" s="137"/>
      <c r="F98" s="137"/>
      <c r="G98" s="137"/>
      <c r="H98" s="137"/>
      <c r="I98" s="137"/>
      <c r="J98" s="137"/>
      <c r="K98" s="105"/>
      <c r="L98" s="105"/>
      <c r="M98" s="105"/>
      <c r="N98" s="105"/>
    </row>
    <row r="99" spans="2:14" ht="15">
      <c r="B99" s="145" t="s">
        <v>85</v>
      </c>
      <c r="C99" s="146"/>
      <c r="D99" s="145" t="s">
        <v>86</v>
      </c>
      <c r="E99" s="146"/>
      <c r="F99" s="145" t="s">
        <v>19</v>
      </c>
      <c r="G99" s="145"/>
      <c r="H99" s="144"/>
      <c r="J99" s="177" t="s">
        <v>87</v>
      </c>
      <c r="K99" s="177"/>
      <c r="L99" s="177"/>
      <c r="M99" s="177"/>
      <c r="N99" s="177"/>
    </row>
    <row r="100" spans="2:14" ht="21.75" thickBot="1">
      <c r="B100" s="178"/>
      <c r="C100" s="178"/>
      <c r="D100" s="178"/>
      <c r="E100" s="147"/>
      <c r="F100" s="178"/>
      <c r="G100" s="178"/>
      <c r="H100" s="178"/>
      <c r="I100" s="178"/>
      <c r="J100" s="179" t="str">
        <f>IF(M97=3,C84,IF(N97=3,G84,""))</f>
        <v>MBF</v>
      </c>
      <c r="K100" s="179"/>
      <c r="L100" s="179"/>
      <c r="M100" s="179"/>
      <c r="N100" s="179"/>
    </row>
    <row r="101" spans="2:14" ht="12.75"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</row>
    <row r="104" spans="2:14" ht="12.75">
      <c r="B104" s="101"/>
      <c r="C104" s="101"/>
      <c r="D104" s="101"/>
      <c r="E104" s="101"/>
      <c r="F104" s="102"/>
      <c r="G104" s="103" t="s">
        <v>61</v>
      </c>
      <c r="H104" s="104"/>
      <c r="I104" s="184"/>
      <c r="J104" s="184"/>
      <c r="K104" s="184"/>
      <c r="L104" s="184"/>
      <c r="M104" s="184"/>
      <c r="N104" s="184"/>
    </row>
    <row r="105" spans="2:14" ht="12.75">
      <c r="B105" s="105"/>
      <c r="C105" s="106" t="s">
        <v>64</v>
      </c>
      <c r="D105" s="106"/>
      <c r="E105" s="105"/>
      <c r="F105" s="107"/>
      <c r="G105" s="108" t="s">
        <v>62</v>
      </c>
      <c r="H105" s="109"/>
      <c r="I105" s="184"/>
      <c r="J105" s="184"/>
      <c r="K105" s="184"/>
      <c r="L105" s="184"/>
      <c r="M105" s="184"/>
      <c r="N105" s="184"/>
    </row>
    <row r="106" spans="2:14" ht="15.75">
      <c r="B106" s="105"/>
      <c r="C106" s="110" t="s">
        <v>116</v>
      </c>
      <c r="D106" s="110"/>
      <c r="E106" s="105"/>
      <c r="F106" s="107"/>
      <c r="G106" s="108" t="s">
        <v>63</v>
      </c>
      <c r="H106" s="109"/>
      <c r="I106" s="184" t="s">
        <v>51</v>
      </c>
      <c r="J106" s="184"/>
      <c r="K106" s="184"/>
      <c r="L106" s="184"/>
      <c r="M106" s="184"/>
      <c r="N106" s="184"/>
    </row>
    <row r="107" spans="2:14" ht="15.75">
      <c r="B107" s="105"/>
      <c r="C107" s="105" t="s">
        <v>117</v>
      </c>
      <c r="D107" s="110"/>
      <c r="E107" s="105"/>
      <c r="F107" s="107"/>
      <c r="G107" s="108" t="s">
        <v>118</v>
      </c>
      <c r="H107" s="109"/>
      <c r="I107" s="184"/>
      <c r="J107" s="184"/>
      <c r="K107" s="184"/>
      <c r="L107" s="184"/>
      <c r="M107" s="184"/>
      <c r="N107" s="184"/>
    </row>
    <row r="108" spans="2:14" ht="13.5" thickBo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2:14" ht="12.75">
      <c r="B109" s="111" t="s">
        <v>67</v>
      </c>
      <c r="C109" s="185" t="s">
        <v>10</v>
      </c>
      <c r="D109" s="185"/>
      <c r="E109" s="112"/>
      <c r="F109" s="111" t="s">
        <v>68</v>
      </c>
      <c r="G109" s="185" t="s">
        <v>25</v>
      </c>
      <c r="H109" s="185"/>
      <c r="I109" s="185"/>
      <c r="J109" s="185"/>
      <c r="K109" s="185"/>
      <c r="L109" s="185"/>
      <c r="M109" s="185"/>
      <c r="N109" s="185"/>
    </row>
    <row r="110" spans="2:14" ht="15">
      <c r="B110" s="113" t="s">
        <v>69</v>
      </c>
      <c r="C110" s="180" t="s">
        <v>115</v>
      </c>
      <c r="D110" s="180"/>
      <c r="E110" s="114"/>
      <c r="F110" s="113" t="s">
        <v>70</v>
      </c>
      <c r="G110" s="180" t="s">
        <v>124</v>
      </c>
      <c r="H110" s="180"/>
      <c r="I110" s="180"/>
      <c r="J110" s="180"/>
      <c r="K110" s="180"/>
      <c r="L110" s="180"/>
      <c r="M110" s="180"/>
      <c r="N110" s="180"/>
    </row>
    <row r="111" spans="2:14" ht="15">
      <c r="B111" s="113" t="s">
        <v>71</v>
      </c>
      <c r="C111" s="180" t="s">
        <v>114</v>
      </c>
      <c r="D111" s="180"/>
      <c r="E111" s="114"/>
      <c r="F111" s="113" t="s">
        <v>72</v>
      </c>
      <c r="G111" s="180" t="s">
        <v>132</v>
      </c>
      <c r="H111" s="180"/>
      <c r="I111" s="180"/>
      <c r="J111" s="180"/>
      <c r="K111" s="180"/>
      <c r="L111" s="180"/>
      <c r="M111" s="180"/>
      <c r="N111" s="180"/>
    </row>
    <row r="112" spans="2:14" ht="12.75">
      <c r="B112" s="183" t="s">
        <v>119</v>
      </c>
      <c r="C112" s="183"/>
      <c r="D112" s="183"/>
      <c r="E112" s="115"/>
      <c r="F112" s="183" t="s">
        <v>119</v>
      </c>
      <c r="G112" s="183"/>
      <c r="H112" s="183"/>
      <c r="I112" s="183"/>
      <c r="J112" s="183"/>
      <c r="K112" s="183"/>
      <c r="L112" s="183"/>
      <c r="M112" s="183"/>
      <c r="N112" s="183"/>
    </row>
    <row r="113" spans="2:14" ht="12.75">
      <c r="B113" s="116" t="s">
        <v>120</v>
      </c>
      <c r="C113" s="180" t="s">
        <v>115</v>
      </c>
      <c r="D113" s="180"/>
      <c r="E113" s="114"/>
      <c r="F113" s="116" t="s">
        <v>120</v>
      </c>
      <c r="G113" s="180" t="s">
        <v>124</v>
      </c>
      <c r="H113" s="180"/>
      <c r="I113" s="180"/>
      <c r="J113" s="180"/>
      <c r="K113" s="180"/>
      <c r="L113" s="180"/>
      <c r="M113" s="180"/>
      <c r="N113" s="180"/>
    </row>
    <row r="114" spans="2:14" ht="13.5" thickBot="1">
      <c r="B114" s="117" t="s">
        <v>120</v>
      </c>
      <c r="C114" s="181" t="s">
        <v>114</v>
      </c>
      <c r="D114" s="181"/>
      <c r="E114" s="118"/>
      <c r="F114" s="117" t="s">
        <v>120</v>
      </c>
      <c r="G114" s="181" t="s">
        <v>132</v>
      </c>
      <c r="H114" s="181"/>
      <c r="I114" s="181"/>
      <c r="J114" s="181"/>
      <c r="K114" s="181"/>
      <c r="L114" s="181"/>
      <c r="M114" s="181"/>
      <c r="N114" s="181"/>
    </row>
    <row r="115" spans="2:14" ht="12.75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2:14" ht="13.5" thickBot="1">
      <c r="B116" s="119" t="s">
        <v>75</v>
      </c>
      <c r="C116" s="105"/>
      <c r="D116" s="105"/>
      <c r="E116" s="105"/>
      <c r="F116" s="120">
        <v>1</v>
      </c>
      <c r="G116" s="120">
        <v>2</v>
      </c>
      <c r="H116" s="120">
        <v>3</v>
      </c>
      <c r="I116" s="120">
        <v>4</v>
      </c>
      <c r="J116" s="120">
        <v>5</v>
      </c>
      <c r="K116" s="182" t="s">
        <v>7</v>
      </c>
      <c r="L116" s="182"/>
      <c r="M116" s="120" t="s">
        <v>76</v>
      </c>
      <c r="N116" s="120" t="s">
        <v>77</v>
      </c>
    </row>
    <row r="117" spans="2:14" ht="15">
      <c r="B117" s="121" t="s">
        <v>78</v>
      </c>
      <c r="C117" s="175" t="str">
        <f>IF(C110&gt;"",C110&amp;" - "&amp;G110,"")</f>
        <v>Siiri Toffer - Karina Fozilova</v>
      </c>
      <c r="D117" s="175"/>
      <c r="E117" s="122"/>
      <c r="F117" s="123">
        <v>-4</v>
      </c>
      <c r="G117" s="123">
        <v>-3</v>
      </c>
      <c r="H117" s="123">
        <v>-3</v>
      </c>
      <c r="I117" s="123"/>
      <c r="J117" s="124"/>
      <c r="K117" s="125">
        <f>IF(ISBLANK(F117),"",COUNTIF(F117:J117,"&gt;=0"))</f>
        <v>0</v>
      </c>
      <c r="L117" s="126">
        <f>IF(ISBLANK(F117),"",IF(LEFT(F117)="-",1,0)+IF(LEFT(G117)="-",1,0)+IF(LEFT(H117)="-",1,0)+IF(LEFT(I117)="-",1,0)+IF(LEFT(J117)="-",1,0))</f>
        <v>3</v>
      </c>
      <c r="M117" s="127">
        <f aca="true" t="shared" si="4" ref="M117:N121">IF(K117=3,1,"")</f>
      </c>
      <c r="N117" s="126">
        <f t="shared" si="4"/>
        <v>1</v>
      </c>
    </row>
    <row r="118" spans="2:14" ht="15">
      <c r="B118" s="121" t="s">
        <v>79</v>
      </c>
      <c r="C118" s="175" t="str">
        <f>IF(C111&gt;"",C111&amp;" - "&amp;G111,"")</f>
        <v>Isabel Miller - Sofia Levchuk</v>
      </c>
      <c r="D118" s="175"/>
      <c r="E118" s="122"/>
      <c r="F118" s="123">
        <v>-4</v>
      </c>
      <c r="G118" s="123">
        <v>-5</v>
      </c>
      <c r="H118" s="123">
        <v>-3</v>
      </c>
      <c r="I118" s="123"/>
      <c r="J118" s="128"/>
      <c r="K118" s="129">
        <f>IF(ISBLANK(F118),"",COUNTIF(F118:J118,"&gt;=0"))</f>
        <v>0</v>
      </c>
      <c r="L118" s="130">
        <f>IF(ISBLANK(F118),"",IF(LEFT(F118)="-",1,0)+IF(LEFT(G118)="-",1,0)+IF(LEFT(H118)="-",1,0)+IF(LEFT(I118)="-",1,0)+IF(LEFT(J118)="-",1,0))</f>
        <v>3</v>
      </c>
      <c r="M118" s="131">
        <f t="shared" si="4"/>
      </c>
      <c r="N118" s="130">
        <f t="shared" si="4"/>
        <v>1</v>
      </c>
    </row>
    <row r="119" spans="2:14" ht="12.75">
      <c r="B119" s="132" t="s">
        <v>121</v>
      </c>
      <c r="C119" s="122" t="str">
        <f>IF(C113&gt;"",C113&amp;" / "&amp;C114,"")</f>
        <v>Siiri Toffer / Isabel Miller</v>
      </c>
      <c r="D119" s="122" t="str">
        <f>IF(G113&gt;"",G113&amp;" / "&amp;G114,"")</f>
        <v>Karina Fozilova / Sofia Levchuk</v>
      </c>
      <c r="E119" s="133"/>
      <c r="F119" s="123">
        <v>-8</v>
      </c>
      <c r="G119" s="123">
        <v>-6</v>
      </c>
      <c r="H119" s="123">
        <v>-8</v>
      </c>
      <c r="I119" s="123"/>
      <c r="J119" s="128"/>
      <c r="K119" s="129">
        <f>IF(ISBLANK(F119),"",COUNTIF(F119:J119,"&gt;=0"))</f>
        <v>0</v>
      </c>
      <c r="L119" s="130">
        <f>IF(ISBLANK(F119),"",IF(LEFT(F119)="-",1,0)+IF(LEFT(G119)="-",1,0)+IF(LEFT(H119)="-",1,0)+IF(LEFT(I119)="-",1,0)+IF(LEFT(J119)="-",1,0))</f>
        <v>3</v>
      </c>
      <c r="M119" s="131">
        <f t="shared" si="4"/>
      </c>
      <c r="N119" s="130">
        <f t="shared" si="4"/>
        <v>1</v>
      </c>
    </row>
    <row r="120" spans="2:14" ht="15">
      <c r="B120" s="121" t="s">
        <v>81</v>
      </c>
      <c r="C120" s="175" t="str">
        <f>IF(C110&gt;"",C110&amp;" - "&amp;G111,"")</f>
        <v>Siiri Toffer - Sofia Levchuk</v>
      </c>
      <c r="D120" s="175"/>
      <c r="E120" s="122"/>
      <c r="F120" s="123"/>
      <c r="G120" s="123"/>
      <c r="H120" s="123"/>
      <c r="I120" s="123"/>
      <c r="J120" s="128"/>
      <c r="K120" s="129">
        <f>IF(ISBLANK(F120),"",COUNTIF(F120:J120,"&gt;=0"))</f>
      </c>
      <c r="L120" s="130">
        <f>IF(ISBLANK(F120),"",IF(LEFT(F120)="-",1,0)+IF(LEFT(G120)="-",1,0)+IF(LEFT(H120)="-",1,0)+IF(LEFT(I120)="-",1,0)+IF(LEFT(J120)="-",1,0))</f>
      </c>
      <c r="M120" s="131">
        <f t="shared" si="4"/>
      </c>
      <c r="N120" s="130">
        <f t="shared" si="4"/>
      </c>
    </row>
    <row r="121" spans="2:14" ht="15.75" thickBot="1">
      <c r="B121" s="121" t="s">
        <v>82</v>
      </c>
      <c r="C121" s="175" t="str">
        <f>IF(C111&gt;"",C111&amp;" - "&amp;G110,"")</f>
        <v>Isabel Miller - Karina Fozilova</v>
      </c>
      <c r="D121" s="175"/>
      <c r="E121" s="122"/>
      <c r="F121" s="123"/>
      <c r="G121" s="123"/>
      <c r="H121" s="123"/>
      <c r="I121" s="123"/>
      <c r="J121" s="128"/>
      <c r="K121" s="134">
        <f>IF(ISBLANK(F121),"",COUNTIF(F121:J121,"&gt;=0"))</f>
      </c>
      <c r="L121" s="135">
        <f>IF(ISBLANK(F121),"",IF(LEFT(F121)="-",1,0)+IF(LEFT(G121)="-",1,0)+IF(LEFT(H121)="-",1,0)+IF(LEFT(I121)="-",1,0)+IF(LEFT(J121)="-",1,0))</f>
      </c>
      <c r="M121" s="136">
        <f t="shared" si="4"/>
      </c>
      <c r="N121" s="135">
        <f t="shared" si="4"/>
      </c>
    </row>
    <row r="122" spans="2:14" ht="19.5" thickBot="1">
      <c r="B122" s="137"/>
      <c r="C122" s="137"/>
      <c r="D122" s="137"/>
      <c r="E122" s="137"/>
      <c r="F122" s="138"/>
      <c r="G122" s="138"/>
      <c r="H122" s="139"/>
      <c r="I122" s="176" t="s">
        <v>83</v>
      </c>
      <c r="J122" s="176"/>
      <c r="K122" s="140">
        <f>COUNTIF(K117:K121,"=3")</f>
        <v>0</v>
      </c>
      <c r="L122" s="141">
        <f>COUNTIF(L117:L121,"=3")</f>
        <v>3</v>
      </c>
      <c r="M122" s="142">
        <f>SUM(M117:M121)</f>
        <v>0</v>
      </c>
      <c r="N122" s="143">
        <f>SUM(N117:N121)</f>
        <v>3</v>
      </c>
    </row>
    <row r="123" spans="2:14" ht="15">
      <c r="B123" s="144" t="s">
        <v>84</v>
      </c>
      <c r="C123" s="137"/>
      <c r="D123" s="137"/>
      <c r="E123" s="137"/>
      <c r="F123" s="137"/>
      <c r="G123" s="137"/>
      <c r="H123" s="137"/>
      <c r="I123" s="137"/>
      <c r="J123" s="137"/>
      <c r="K123" s="105"/>
      <c r="L123" s="105"/>
      <c r="M123" s="105"/>
      <c r="N123" s="105"/>
    </row>
    <row r="124" spans="2:14" ht="15">
      <c r="B124" s="145" t="s">
        <v>85</v>
      </c>
      <c r="C124" s="146"/>
      <c r="D124" s="145" t="s">
        <v>86</v>
      </c>
      <c r="E124" s="146"/>
      <c r="F124" s="145" t="s">
        <v>19</v>
      </c>
      <c r="G124" s="145"/>
      <c r="H124" s="144"/>
      <c r="J124" s="177" t="s">
        <v>87</v>
      </c>
      <c r="K124" s="177"/>
      <c r="L124" s="177"/>
      <c r="M124" s="177"/>
      <c r="N124" s="177"/>
    </row>
    <row r="125" spans="2:14" ht="21.75" thickBot="1">
      <c r="B125" s="178"/>
      <c r="C125" s="178"/>
      <c r="D125" s="178"/>
      <c r="E125" s="147"/>
      <c r="F125" s="178"/>
      <c r="G125" s="178"/>
      <c r="H125" s="178"/>
      <c r="I125" s="178"/>
      <c r="J125" s="179" t="str">
        <f>IF(M122=3,C109,IF(N122=3,G109,""))</f>
        <v>LrTU</v>
      </c>
      <c r="K125" s="179"/>
      <c r="L125" s="179"/>
      <c r="M125" s="179"/>
      <c r="N125" s="179"/>
    </row>
    <row r="126" spans="2:14" ht="12.75"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9" spans="2:14" ht="12.75">
      <c r="B129" s="101"/>
      <c r="C129" s="101"/>
      <c r="D129" s="101"/>
      <c r="E129" s="101"/>
      <c r="F129" s="102"/>
      <c r="G129" s="103" t="s">
        <v>61</v>
      </c>
      <c r="H129" s="104"/>
      <c r="I129" s="184"/>
      <c r="J129" s="184"/>
      <c r="K129" s="184"/>
      <c r="L129" s="184"/>
      <c r="M129" s="184"/>
      <c r="N129" s="184"/>
    </row>
    <row r="130" spans="2:14" ht="12.75">
      <c r="B130" s="105"/>
      <c r="C130" s="106" t="s">
        <v>64</v>
      </c>
      <c r="D130" s="106"/>
      <c r="E130" s="105"/>
      <c r="F130" s="107"/>
      <c r="G130" s="108" t="s">
        <v>62</v>
      </c>
      <c r="H130" s="109"/>
      <c r="I130" s="184"/>
      <c r="J130" s="184"/>
      <c r="K130" s="184"/>
      <c r="L130" s="184"/>
      <c r="M130" s="184"/>
      <c r="N130" s="184"/>
    </row>
    <row r="131" spans="2:14" ht="15.75">
      <c r="B131" s="105"/>
      <c r="C131" s="110" t="s">
        <v>116</v>
      </c>
      <c r="D131" s="110"/>
      <c r="E131" s="105"/>
      <c r="F131" s="107"/>
      <c r="G131" s="108" t="s">
        <v>63</v>
      </c>
      <c r="H131" s="109"/>
      <c r="I131" s="184" t="s">
        <v>134</v>
      </c>
      <c r="J131" s="184"/>
      <c r="K131" s="184"/>
      <c r="L131" s="184"/>
      <c r="M131" s="184"/>
      <c r="N131" s="184"/>
    </row>
    <row r="132" spans="2:14" ht="15.75">
      <c r="B132" s="105"/>
      <c r="C132" s="105" t="s">
        <v>117</v>
      </c>
      <c r="D132" s="110"/>
      <c r="E132" s="105"/>
      <c r="F132" s="107"/>
      <c r="G132" s="108" t="s">
        <v>118</v>
      </c>
      <c r="H132" s="109"/>
      <c r="I132" s="184"/>
      <c r="J132" s="184"/>
      <c r="K132" s="184"/>
      <c r="L132" s="184"/>
      <c r="M132" s="184"/>
      <c r="N132" s="184"/>
    </row>
    <row r="133" spans="2:14" ht="13.5" thickBot="1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 ht="12.75">
      <c r="B134" s="111" t="s">
        <v>67</v>
      </c>
      <c r="C134" s="185" t="s">
        <v>33</v>
      </c>
      <c r="D134" s="185"/>
      <c r="E134" s="112"/>
      <c r="F134" s="111" t="s">
        <v>68</v>
      </c>
      <c r="G134" s="185" t="s">
        <v>23</v>
      </c>
      <c r="H134" s="185"/>
      <c r="I134" s="185"/>
      <c r="J134" s="185"/>
      <c r="K134" s="185"/>
      <c r="L134" s="185"/>
      <c r="M134" s="185"/>
      <c r="N134" s="185"/>
    </row>
    <row r="135" spans="2:14" ht="15">
      <c r="B135" s="113" t="s">
        <v>69</v>
      </c>
      <c r="C135" s="180" t="s">
        <v>122</v>
      </c>
      <c r="D135" s="180"/>
      <c r="E135" s="114"/>
      <c r="F135" s="113" t="s">
        <v>70</v>
      </c>
      <c r="G135" s="180" t="s">
        <v>113</v>
      </c>
      <c r="H135" s="180"/>
      <c r="I135" s="180"/>
      <c r="J135" s="180"/>
      <c r="K135" s="180"/>
      <c r="L135" s="180"/>
      <c r="M135" s="180"/>
      <c r="N135" s="180"/>
    </row>
    <row r="136" spans="2:14" ht="15">
      <c r="B136" s="113" t="s">
        <v>71</v>
      </c>
      <c r="C136" s="180" t="s">
        <v>123</v>
      </c>
      <c r="D136" s="180"/>
      <c r="E136" s="114"/>
      <c r="F136" s="113" t="s">
        <v>72</v>
      </c>
      <c r="G136" s="180" t="s">
        <v>112</v>
      </c>
      <c r="H136" s="180"/>
      <c r="I136" s="180"/>
      <c r="J136" s="180"/>
      <c r="K136" s="180"/>
      <c r="L136" s="180"/>
      <c r="M136" s="180"/>
      <c r="N136" s="180"/>
    </row>
    <row r="137" spans="2:14" ht="12.75">
      <c r="B137" s="183" t="s">
        <v>119</v>
      </c>
      <c r="C137" s="183"/>
      <c r="D137" s="183"/>
      <c r="E137" s="115"/>
      <c r="F137" s="183" t="s">
        <v>119</v>
      </c>
      <c r="G137" s="183"/>
      <c r="H137" s="183"/>
      <c r="I137" s="183"/>
      <c r="J137" s="183"/>
      <c r="K137" s="183"/>
      <c r="L137" s="183"/>
      <c r="M137" s="183"/>
      <c r="N137" s="183"/>
    </row>
    <row r="138" spans="2:14" ht="12.75">
      <c r="B138" s="116" t="s">
        <v>120</v>
      </c>
      <c r="C138" s="180" t="s">
        <v>122</v>
      </c>
      <c r="D138" s="180"/>
      <c r="E138" s="114"/>
      <c r="F138" s="116" t="s">
        <v>120</v>
      </c>
      <c r="G138" s="180" t="s">
        <v>113</v>
      </c>
      <c r="H138" s="180"/>
      <c r="I138" s="180"/>
      <c r="J138" s="180"/>
      <c r="K138" s="180"/>
      <c r="L138" s="180"/>
      <c r="M138" s="180"/>
      <c r="N138" s="180"/>
    </row>
    <row r="139" spans="2:14" ht="13.5" thickBot="1">
      <c r="B139" s="117" t="s">
        <v>120</v>
      </c>
      <c r="C139" s="181" t="s">
        <v>123</v>
      </c>
      <c r="D139" s="181"/>
      <c r="E139" s="118"/>
      <c r="F139" s="117" t="s">
        <v>120</v>
      </c>
      <c r="G139" s="181" t="s">
        <v>112</v>
      </c>
      <c r="H139" s="181"/>
      <c r="I139" s="181"/>
      <c r="J139" s="181"/>
      <c r="K139" s="181"/>
      <c r="L139" s="181"/>
      <c r="M139" s="181"/>
      <c r="N139" s="181"/>
    </row>
    <row r="140" spans="2:14" ht="12.75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 ht="13.5" thickBot="1">
      <c r="B141" s="119" t="s">
        <v>75</v>
      </c>
      <c r="C141" s="105"/>
      <c r="D141" s="105"/>
      <c r="E141" s="105"/>
      <c r="F141" s="120">
        <v>1</v>
      </c>
      <c r="G141" s="120">
        <v>2</v>
      </c>
      <c r="H141" s="120">
        <v>3</v>
      </c>
      <c r="I141" s="120">
        <v>4</v>
      </c>
      <c r="J141" s="120">
        <v>5</v>
      </c>
      <c r="K141" s="182" t="s">
        <v>7</v>
      </c>
      <c r="L141" s="182"/>
      <c r="M141" s="120" t="s">
        <v>76</v>
      </c>
      <c r="N141" s="120" t="s">
        <v>77</v>
      </c>
    </row>
    <row r="142" spans="2:14" ht="15">
      <c r="B142" s="121" t="s">
        <v>78</v>
      </c>
      <c r="C142" s="175" t="str">
        <f>IF(C135&gt;"",C135&amp;" - "&amp;G135,"")</f>
        <v>Alisa Sinishin - Ella Kellow</v>
      </c>
      <c r="D142" s="175"/>
      <c r="E142" s="122"/>
      <c r="F142" s="123">
        <v>9</v>
      </c>
      <c r="G142" s="123">
        <v>9</v>
      </c>
      <c r="H142" s="123">
        <v>7</v>
      </c>
      <c r="I142" s="123"/>
      <c r="J142" s="124"/>
      <c r="K142" s="125">
        <f>IF(ISBLANK(F142),"",COUNTIF(F142:J142,"&gt;=0"))</f>
        <v>3</v>
      </c>
      <c r="L142" s="126">
        <f>IF(ISBLANK(F142),"",IF(LEFT(F142)="-",1,0)+IF(LEFT(G142)="-",1,0)+IF(LEFT(H142)="-",1,0)+IF(LEFT(I142)="-",1,0)+IF(LEFT(J142)="-",1,0))</f>
        <v>0</v>
      </c>
      <c r="M142" s="127">
        <f aca="true" t="shared" si="5" ref="M142:N146">IF(K142=3,1,"")</f>
        <v>1</v>
      </c>
      <c r="N142" s="126">
        <f t="shared" si="5"/>
      </c>
    </row>
    <row r="143" spans="2:14" ht="15">
      <c r="B143" s="121" t="s">
        <v>79</v>
      </c>
      <c r="C143" s="175" t="str">
        <f>IF(C136&gt;"",C136&amp;" - "&amp;G136,"")</f>
        <v>Yang Yixin - Aleksandra Seppänen</v>
      </c>
      <c r="D143" s="175"/>
      <c r="E143" s="122"/>
      <c r="F143" s="123">
        <v>7</v>
      </c>
      <c r="G143" s="123">
        <v>9</v>
      </c>
      <c r="H143" s="123">
        <v>8</v>
      </c>
      <c r="I143" s="123"/>
      <c r="J143" s="128"/>
      <c r="K143" s="129">
        <f>IF(ISBLANK(F143),"",COUNTIF(F143:J143,"&gt;=0"))</f>
        <v>3</v>
      </c>
      <c r="L143" s="130">
        <f>IF(ISBLANK(F143),"",IF(LEFT(F143)="-",1,0)+IF(LEFT(G143)="-",1,0)+IF(LEFT(H143)="-",1,0)+IF(LEFT(I143)="-",1,0)+IF(LEFT(J143)="-",1,0))</f>
        <v>0</v>
      </c>
      <c r="M143" s="131">
        <f t="shared" si="5"/>
        <v>1</v>
      </c>
      <c r="N143" s="130">
        <f t="shared" si="5"/>
      </c>
    </row>
    <row r="144" spans="2:14" ht="12.75">
      <c r="B144" s="132" t="s">
        <v>121</v>
      </c>
      <c r="C144" s="122" t="str">
        <f>IF(C138&gt;"",C138&amp;" / "&amp;C139,"")</f>
        <v>Alisa Sinishin / Yang Yixin</v>
      </c>
      <c r="D144" s="122" t="str">
        <f>IF(G138&gt;"",G138&amp;" / "&amp;G139,"")</f>
        <v>Ella Kellow / Aleksandra Seppänen</v>
      </c>
      <c r="E144" s="133"/>
      <c r="F144" s="123">
        <v>6</v>
      </c>
      <c r="G144" s="123">
        <v>-9</v>
      </c>
      <c r="H144" s="123">
        <v>-5</v>
      </c>
      <c r="I144" s="123">
        <v>-12</v>
      </c>
      <c r="J144" s="128"/>
      <c r="K144" s="129">
        <f>IF(ISBLANK(F144),"",COUNTIF(F144:J144,"&gt;=0"))</f>
        <v>1</v>
      </c>
      <c r="L144" s="130">
        <f>IF(ISBLANK(F144),"",IF(LEFT(F144)="-",1,0)+IF(LEFT(G144)="-",1,0)+IF(LEFT(H144)="-",1,0)+IF(LEFT(I144)="-",1,0)+IF(LEFT(J144)="-",1,0))</f>
        <v>3</v>
      </c>
      <c r="M144" s="131">
        <f t="shared" si="5"/>
      </c>
      <c r="N144" s="130">
        <f t="shared" si="5"/>
        <v>1</v>
      </c>
    </row>
    <row r="145" spans="2:14" ht="15">
      <c r="B145" s="121" t="s">
        <v>81</v>
      </c>
      <c r="C145" s="175" t="str">
        <f>IF(C135&gt;"",C135&amp;" - "&amp;G136,"")</f>
        <v>Alisa Sinishin - Aleksandra Seppänen</v>
      </c>
      <c r="D145" s="175"/>
      <c r="E145" s="122"/>
      <c r="F145" s="123">
        <v>-6</v>
      </c>
      <c r="G145" s="123">
        <v>6</v>
      </c>
      <c r="H145" s="123">
        <v>7</v>
      </c>
      <c r="I145" s="123">
        <v>-5</v>
      </c>
      <c r="J145" s="128">
        <v>7</v>
      </c>
      <c r="K145" s="129">
        <f>IF(ISBLANK(F145),"",COUNTIF(F145:J145,"&gt;=0"))</f>
        <v>3</v>
      </c>
      <c r="L145" s="130">
        <f>IF(ISBLANK(F145),"",IF(LEFT(F145)="-",1,0)+IF(LEFT(G145)="-",1,0)+IF(LEFT(H145)="-",1,0)+IF(LEFT(I145)="-",1,0)+IF(LEFT(J145)="-",1,0))</f>
        <v>2</v>
      </c>
      <c r="M145" s="131">
        <f t="shared" si="5"/>
        <v>1</v>
      </c>
      <c r="N145" s="130">
        <f t="shared" si="5"/>
      </c>
    </row>
    <row r="146" spans="2:14" ht="15.75" thickBot="1">
      <c r="B146" s="121" t="s">
        <v>82</v>
      </c>
      <c r="C146" s="175" t="str">
        <f>IF(C136&gt;"",C136&amp;" - "&amp;G135,"")</f>
        <v>Yang Yixin - Ella Kellow</v>
      </c>
      <c r="D146" s="175"/>
      <c r="E146" s="122"/>
      <c r="F146" s="123"/>
      <c r="G146" s="123"/>
      <c r="H146" s="123"/>
      <c r="I146" s="123"/>
      <c r="J146" s="128"/>
      <c r="K146" s="134">
        <f>IF(ISBLANK(F146),"",COUNTIF(F146:J146,"&gt;=0"))</f>
      </c>
      <c r="L146" s="135">
        <f>IF(ISBLANK(F146),"",IF(LEFT(F146)="-",1,0)+IF(LEFT(G146)="-",1,0)+IF(LEFT(H146)="-",1,0)+IF(LEFT(I146)="-",1,0)+IF(LEFT(J146)="-",1,0))</f>
      </c>
      <c r="M146" s="136">
        <f t="shared" si="5"/>
      </c>
      <c r="N146" s="135">
        <f t="shared" si="5"/>
      </c>
    </row>
    <row r="147" spans="2:14" ht="19.5" thickBot="1">
      <c r="B147" s="137"/>
      <c r="C147" s="137"/>
      <c r="D147" s="137"/>
      <c r="E147" s="137"/>
      <c r="F147" s="138"/>
      <c r="G147" s="138"/>
      <c r="H147" s="139"/>
      <c r="I147" s="176" t="s">
        <v>83</v>
      </c>
      <c r="J147" s="176"/>
      <c r="K147" s="140">
        <f>COUNTIF(K142:K146,"=3")</f>
        <v>3</v>
      </c>
      <c r="L147" s="141">
        <f>COUNTIF(L142:L146,"=3")</f>
        <v>1</v>
      </c>
      <c r="M147" s="142">
        <f>SUM(M142:M146)</f>
        <v>3</v>
      </c>
      <c r="N147" s="143">
        <f>SUM(N142:N146)</f>
        <v>1</v>
      </c>
    </row>
    <row r="148" spans="2:14" ht="15">
      <c r="B148" s="144" t="s">
        <v>84</v>
      </c>
      <c r="C148" s="137"/>
      <c r="D148" s="137"/>
      <c r="E148" s="137"/>
      <c r="F148" s="137"/>
      <c r="G148" s="137"/>
      <c r="H148" s="137"/>
      <c r="I148" s="137"/>
      <c r="J148" s="137"/>
      <c r="K148" s="105"/>
      <c r="L148" s="105"/>
      <c r="M148" s="105"/>
      <c r="N148" s="105"/>
    </row>
    <row r="149" spans="2:14" ht="15">
      <c r="B149" s="145" t="s">
        <v>85</v>
      </c>
      <c r="C149" s="146"/>
      <c r="D149" s="145" t="s">
        <v>86</v>
      </c>
      <c r="E149" s="146"/>
      <c r="F149" s="145" t="s">
        <v>19</v>
      </c>
      <c r="G149" s="145"/>
      <c r="H149" s="144"/>
      <c r="J149" s="177" t="s">
        <v>87</v>
      </c>
      <c r="K149" s="177"/>
      <c r="L149" s="177"/>
      <c r="M149" s="177"/>
      <c r="N149" s="177"/>
    </row>
    <row r="150" spans="2:14" ht="21.75" thickBot="1">
      <c r="B150" s="178"/>
      <c r="C150" s="178"/>
      <c r="D150" s="178"/>
      <c r="E150" s="147"/>
      <c r="F150" s="178"/>
      <c r="G150" s="178"/>
      <c r="H150" s="178"/>
      <c r="I150" s="178"/>
      <c r="J150" s="179" t="str">
        <f>IF(M147=3,C134,IF(N147=3,G134,""))</f>
        <v>PT Espoo</v>
      </c>
      <c r="K150" s="179"/>
      <c r="L150" s="179"/>
      <c r="M150" s="179"/>
      <c r="N150" s="179"/>
    </row>
    <row r="151" spans="2:14" ht="12.75"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4" spans="2:14" ht="12.75">
      <c r="B154" s="101"/>
      <c r="C154" s="101"/>
      <c r="D154" s="101"/>
      <c r="E154" s="101"/>
      <c r="F154" s="102"/>
      <c r="G154" s="103" t="s">
        <v>61</v>
      </c>
      <c r="H154" s="104"/>
      <c r="I154" s="184"/>
      <c r="J154" s="184"/>
      <c r="K154" s="184"/>
      <c r="L154" s="184"/>
      <c r="M154" s="184"/>
      <c r="N154" s="184"/>
    </row>
    <row r="155" spans="2:14" ht="12.75">
      <c r="B155" s="105"/>
      <c r="C155" s="106" t="s">
        <v>64</v>
      </c>
      <c r="D155" s="106"/>
      <c r="E155" s="105"/>
      <c r="F155" s="107"/>
      <c r="G155" s="108" t="s">
        <v>62</v>
      </c>
      <c r="H155" s="109"/>
      <c r="I155" s="184"/>
      <c r="J155" s="184"/>
      <c r="K155" s="184"/>
      <c r="L155" s="184"/>
      <c r="M155" s="184"/>
      <c r="N155" s="184"/>
    </row>
    <row r="156" spans="2:14" ht="15.75">
      <c r="B156" s="105"/>
      <c r="C156" s="110" t="s">
        <v>116</v>
      </c>
      <c r="D156" s="110"/>
      <c r="E156" s="105"/>
      <c r="F156" s="107"/>
      <c r="G156" s="108" t="s">
        <v>63</v>
      </c>
      <c r="H156" s="109"/>
      <c r="I156" s="184"/>
      <c r="J156" s="184"/>
      <c r="K156" s="184"/>
      <c r="L156" s="184"/>
      <c r="M156" s="184"/>
      <c r="N156" s="184"/>
    </row>
    <row r="157" spans="2:14" ht="15.75">
      <c r="B157" s="105"/>
      <c r="C157" s="105" t="s">
        <v>117</v>
      </c>
      <c r="D157" s="110"/>
      <c r="E157" s="105"/>
      <c r="F157" s="107"/>
      <c r="G157" s="108" t="s">
        <v>118</v>
      </c>
      <c r="H157" s="109"/>
      <c r="I157" s="184"/>
      <c r="J157" s="184"/>
      <c r="K157" s="184"/>
      <c r="L157" s="184"/>
      <c r="M157" s="184"/>
      <c r="N157" s="184"/>
    </row>
    <row r="158" spans="2:14" ht="13.5" thickBot="1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 ht="12.75">
      <c r="B159" s="111" t="s">
        <v>67</v>
      </c>
      <c r="C159" s="185"/>
      <c r="D159" s="185"/>
      <c r="E159" s="112"/>
      <c r="F159" s="111" t="s">
        <v>68</v>
      </c>
      <c r="G159" s="185"/>
      <c r="H159" s="185"/>
      <c r="I159" s="185"/>
      <c r="J159" s="185"/>
      <c r="K159" s="185"/>
      <c r="L159" s="185"/>
      <c r="M159" s="185"/>
      <c r="N159" s="185"/>
    </row>
    <row r="160" spans="2:14" ht="15">
      <c r="B160" s="113" t="s">
        <v>69</v>
      </c>
      <c r="C160" s="180"/>
      <c r="D160" s="180"/>
      <c r="E160" s="114"/>
      <c r="F160" s="113" t="s">
        <v>70</v>
      </c>
      <c r="G160" s="180"/>
      <c r="H160" s="180"/>
      <c r="I160" s="180"/>
      <c r="J160" s="180"/>
      <c r="K160" s="180"/>
      <c r="L160" s="180"/>
      <c r="M160" s="180"/>
      <c r="N160" s="180"/>
    </row>
    <row r="161" spans="2:14" ht="15">
      <c r="B161" s="113" t="s">
        <v>71</v>
      </c>
      <c r="C161" s="180"/>
      <c r="D161" s="180"/>
      <c r="E161" s="114"/>
      <c r="F161" s="113" t="s">
        <v>72</v>
      </c>
      <c r="G161" s="180"/>
      <c r="H161" s="180"/>
      <c r="I161" s="180"/>
      <c r="J161" s="180"/>
      <c r="K161" s="180"/>
      <c r="L161" s="180"/>
      <c r="M161" s="180"/>
      <c r="N161" s="180"/>
    </row>
    <row r="162" spans="2:14" ht="12.75">
      <c r="B162" s="183" t="s">
        <v>119</v>
      </c>
      <c r="C162" s="183"/>
      <c r="D162" s="183"/>
      <c r="E162" s="115"/>
      <c r="F162" s="183" t="s">
        <v>119</v>
      </c>
      <c r="G162" s="183"/>
      <c r="H162" s="183"/>
      <c r="I162" s="183"/>
      <c r="J162" s="183"/>
      <c r="K162" s="183"/>
      <c r="L162" s="183"/>
      <c r="M162" s="183"/>
      <c r="N162" s="183"/>
    </row>
    <row r="163" spans="2:14" ht="12.75">
      <c r="B163" s="116" t="s">
        <v>120</v>
      </c>
      <c r="C163" s="180"/>
      <c r="D163" s="180"/>
      <c r="E163" s="114"/>
      <c r="F163" s="116" t="s">
        <v>120</v>
      </c>
      <c r="G163" s="180"/>
      <c r="H163" s="180"/>
      <c r="I163" s="180"/>
      <c r="J163" s="180"/>
      <c r="K163" s="180"/>
      <c r="L163" s="180"/>
      <c r="M163" s="180"/>
      <c r="N163" s="180"/>
    </row>
    <row r="164" spans="2:14" ht="13.5" thickBot="1">
      <c r="B164" s="117" t="s">
        <v>120</v>
      </c>
      <c r="C164" s="181"/>
      <c r="D164" s="181"/>
      <c r="E164" s="118"/>
      <c r="F164" s="117" t="s">
        <v>120</v>
      </c>
      <c r="G164" s="181"/>
      <c r="H164" s="181"/>
      <c r="I164" s="181"/>
      <c r="J164" s="181"/>
      <c r="K164" s="181"/>
      <c r="L164" s="181"/>
      <c r="M164" s="181"/>
      <c r="N164" s="181"/>
    </row>
    <row r="165" spans="2:14" ht="12.75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 ht="13.5" thickBot="1">
      <c r="B166" s="119" t="s">
        <v>75</v>
      </c>
      <c r="C166" s="105"/>
      <c r="D166" s="105"/>
      <c r="E166" s="105"/>
      <c r="F166" s="120">
        <v>1</v>
      </c>
      <c r="G166" s="120">
        <v>2</v>
      </c>
      <c r="H166" s="120">
        <v>3</v>
      </c>
      <c r="I166" s="120">
        <v>4</v>
      </c>
      <c r="J166" s="120">
        <v>5</v>
      </c>
      <c r="K166" s="182" t="s">
        <v>7</v>
      </c>
      <c r="L166" s="182"/>
      <c r="M166" s="120" t="s">
        <v>76</v>
      </c>
      <c r="N166" s="120" t="s">
        <v>77</v>
      </c>
    </row>
    <row r="167" spans="2:14" ht="15">
      <c r="B167" s="121" t="s">
        <v>78</v>
      </c>
      <c r="C167" s="175">
        <f>IF(C160&gt;"",C160&amp;" - "&amp;G160,"")</f>
      </c>
      <c r="D167" s="175"/>
      <c r="E167" s="122"/>
      <c r="F167" s="123"/>
      <c r="G167" s="123"/>
      <c r="H167" s="123"/>
      <c r="I167" s="123"/>
      <c r="J167" s="124"/>
      <c r="K167" s="125">
        <f>IF(ISBLANK(F167),"",COUNTIF(F167:J167,"&gt;=0"))</f>
      </c>
      <c r="L167" s="126">
        <f>IF(ISBLANK(F167),"",IF(LEFT(F167)="-",1,0)+IF(LEFT(G167)="-",1,0)+IF(LEFT(H167)="-",1,0)+IF(LEFT(I167)="-",1,0)+IF(LEFT(J167)="-",1,0))</f>
      </c>
      <c r="M167" s="127">
        <f aca="true" t="shared" si="6" ref="M167:N171">IF(K167=3,1,"")</f>
      </c>
      <c r="N167" s="126">
        <f t="shared" si="6"/>
      </c>
    </row>
    <row r="168" spans="2:14" ht="15">
      <c r="B168" s="121" t="s">
        <v>79</v>
      </c>
      <c r="C168" s="175">
        <f>IF(C161&gt;"",C161&amp;" - "&amp;G161,"")</f>
      </c>
      <c r="D168" s="175"/>
      <c r="E168" s="122"/>
      <c r="F168" s="123"/>
      <c r="G168" s="123"/>
      <c r="H168" s="123"/>
      <c r="I168" s="123"/>
      <c r="J168" s="128"/>
      <c r="K168" s="129">
        <f>IF(ISBLANK(F168),"",COUNTIF(F168:J168,"&gt;=0"))</f>
      </c>
      <c r="L168" s="130">
        <f>IF(ISBLANK(F168),"",IF(LEFT(F168)="-",1,0)+IF(LEFT(G168)="-",1,0)+IF(LEFT(H168)="-",1,0)+IF(LEFT(I168)="-",1,0)+IF(LEFT(J168)="-",1,0))</f>
      </c>
      <c r="M168" s="131">
        <f t="shared" si="6"/>
      </c>
      <c r="N168" s="130">
        <f t="shared" si="6"/>
      </c>
    </row>
    <row r="169" spans="2:14" ht="12.75">
      <c r="B169" s="132" t="s">
        <v>121</v>
      </c>
      <c r="C169" s="122">
        <f>IF(C163&gt;"",C163&amp;" / "&amp;C164,"")</f>
      </c>
      <c r="D169" s="122">
        <f>IF(G163&gt;"",G163&amp;" / "&amp;G164,"")</f>
      </c>
      <c r="E169" s="133"/>
      <c r="F169" s="123"/>
      <c r="G169" s="123"/>
      <c r="H169" s="123"/>
      <c r="I169" s="123"/>
      <c r="J169" s="128"/>
      <c r="K169" s="129">
        <f>IF(ISBLANK(F169),"",COUNTIF(F169:J169,"&gt;=0"))</f>
      </c>
      <c r="L169" s="130">
        <f>IF(ISBLANK(F169),"",IF(LEFT(F169)="-",1,0)+IF(LEFT(G169)="-",1,0)+IF(LEFT(H169)="-",1,0)+IF(LEFT(I169)="-",1,0)+IF(LEFT(J169)="-",1,0))</f>
      </c>
      <c r="M169" s="131">
        <f t="shared" si="6"/>
      </c>
      <c r="N169" s="130">
        <f t="shared" si="6"/>
      </c>
    </row>
    <row r="170" spans="2:14" ht="15">
      <c r="B170" s="121" t="s">
        <v>81</v>
      </c>
      <c r="C170" s="175">
        <f>IF(C160&gt;"",C160&amp;" - "&amp;G161,"")</f>
      </c>
      <c r="D170" s="175"/>
      <c r="E170" s="122"/>
      <c r="F170" s="123"/>
      <c r="G170" s="123"/>
      <c r="H170" s="123"/>
      <c r="I170" s="123"/>
      <c r="J170" s="128"/>
      <c r="K170" s="129">
        <f>IF(ISBLANK(F170),"",COUNTIF(F170:J170,"&gt;=0"))</f>
      </c>
      <c r="L170" s="130">
        <f>IF(ISBLANK(F170),"",IF(LEFT(F170)="-",1,0)+IF(LEFT(G170)="-",1,0)+IF(LEFT(H170)="-",1,0)+IF(LEFT(I170)="-",1,0)+IF(LEFT(J170)="-",1,0))</f>
      </c>
      <c r="M170" s="131">
        <f t="shared" si="6"/>
      </c>
      <c r="N170" s="130">
        <f t="shared" si="6"/>
      </c>
    </row>
    <row r="171" spans="2:14" ht="15.75" thickBot="1">
      <c r="B171" s="121" t="s">
        <v>82</v>
      </c>
      <c r="C171" s="175">
        <f>IF(C161&gt;"",C161&amp;" - "&amp;G160,"")</f>
      </c>
      <c r="D171" s="175"/>
      <c r="E171" s="122"/>
      <c r="F171" s="123"/>
      <c r="G171" s="123"/>
      <c r="H171" s="123"/>
      <c r="I171" s="123"/>
      <c r="J171" s="128"/>
      <c r="K171" s="134">
        <f>IF(ISBLANK(F171),"",COUNTIF(F171:J171,"&gt;=0"))</f>
      </c>
      <c r="L171" s="135">
        <f>IF(ISBLANK(F171),"",IF(LEFT(F171)="-",1,0)+IF(LEFT(G171)="-",1,0)+IF(LEFT(H171)="-",1,0)+IF(LEFT(I171)="-",1,0)+IF(LEFT(J171)="-",1,0))</f>
      </c>
      <c r="M171" s="136">
        <f t="shared" si="6"/>
      </c>
      <c r="N171" s="135">
        <f t="shared" si="6"/>
      </c>
    </row>
    <row r="172" spans="2:14" ht="19.5" thickBot="1">
      <c r="B172" s="137"/>
      <c r="C172" s="137"/>
      <c r="D172" s="137"/>
      <c r="E172" s="137"/>
      <c r="F172" s="138"/>
      <c r="G172" s="138"/>
      <c r="H172" s="139"/>
      <c r="I172" s="176" t="s">
        <v>83</v>
      </c>
      <c r="J172" s="176"/>
      <c r="K172" s="140">
        <f>COUNTIF(K167:K171,"=3")</f>
        <v>0</v>
      </c>
      <c r="L172" s="141">
        <f>COUNTIF(L167:L171,"=3")</f>
        <v>0</v>
      </c>
      <c r="M172" s="142">
        <f>SUM(M167:M171)</f>
        <v>0</v>
      </c>
      <c r="N172" s="143">
        <f>SUM(N167:N171)</f>
        <v>0</v>
      </c>
    </row>
    <row r="173" spans="2:14" ht="15">
      <c r="B173" s="144" t="s">
        <v>84</v>
      </c>
      <c r="C173" s="137"/>
      <c r="D173" s="137"/>
      <c r="E173" s="137"/>
      <c r="F173" s="137"/>
      <c r="G173" s="137"/>
      <c r="H173" s="137"/>
      <c r="I173" s="137"/>
      <c r="J173" s="137"/>
      <c r="K173" s="105"/>
      <c r="L173" s="105"/>
      <c r="M173" s="105"/>
      <c r="N173" s="105"/>
    </row>
    <row r="174" spans="2:14" ht="15">
      <c r="B174" s="145" t="s">
        <v>85</v>
      </c>
      <c r="C174" s="146"/>
      <c r="D174" s="145" t="s">
        <v>86</v>
      </c>
      <c r="E174" s="146"/>
      <c r="F174" s="145" t="s">
        <v>19</v>
      </c>
      <c r="G174" s="145"/>
      <c r="H174" s="144"/>
      <c r="J174" s="177" t="s">
        <v>87</v>
      </c>
      <c r="K174" s="177"/>
      <c r="L174" s="177"/>
      <c r="M174" s="177"/>
      <c r="N174" s="177"/>
    </row>
    <row r="175" spans="2:14" ht="21.75" thickBot="1">
      <c r="B175" s="178"/>
      <c r="C175" s="178"/>
      <c r="D175" s="178"/>
      <c r="E175" s="147"/>
      <c r="F175" s="178"/>
      <c r="G175" s="178"/>
      <c r="H175" s="178"/>
      <c r="I175" s="178"/>
      <c r="J175" s="179">
        <f>IF(M172=3,C159,IF(N172=3,G159,""))</f>
      </c>
      <c r="K175" s="179"/>
      <c r="L175" s="179"/>
      <c r="M175" s="179"/>
      <c r="N175" s="179"/>
    </row>
    <row r="176" spans="2:14" ht="12.75"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</row>
    <row r="179" spans="2:14" ht="12.75">
      <c r="B179" s="101"/>
      <c r="C179" s="101"/>
      <c r="D179" s="101"/>
      <c r="E179" s="101"/>
      <c r="F179" s="102"/>
      <c r="G179" s="103" t="s">
        <v>61</v>
      </c>
      <c r="H179" s="104"/>
      <c r="I179" s="184"/>
      <c r="J179" s="184"/>
      <c r="K179" s="184"/>
      <c r="L179" s="184"/>
      <c r="M179" s="184"/>
      <c r="N179" s="184"/>
    </row>
    <row r="180" spans="2:14" ht="12.75">
      <c r="B180" s="105"/>
      <c r="C180" s="106" t="s">
        <v>64</v>
      </c>
      <c r="D180" s="106"/>
      <c r="E180" s="105"/>
      <c r="F180" s="107"/>
      <c r="G180" s="108" t="s">
        <v>62</v>
      </c>
      <c r="H180" s="109"/>
      <c r="I180" s="184"/>
      <c r="J180" s="184"/>
      <c r="K180" s="184"/>
      <c r="L180" s="184"/>
      <c r="M180" s="184"/>
      <c r="N180" s="184"/>
    </row>
    <row r="181" spans="2:14" ht="15.75">
      <c r="B181" s="105"/>
      <c r="C181" s="110" t="s">
        <v>116</v>
      </c>
      <c r="D181" s="110"/>
      <c r="E181" s="105"/>
      <c r="F181" s="107"/>
      <c r="G181" s="108" t="s">
        <v>63</v>
      </c>
      <c r="H181" s="109"/>
      <c r="I181" s="184"/>
      <c r="J181" s="184"/>
      <c r="K181" s="184"/>
      <c r="L181" s="184"/>
      <c r="M181" s="184"/>
      <c r="N181" s="184"/>
    </row>
    <row r="182" spans="2:14" ht="15.75">
      <c r="B182" s="105"/>
      <c r="C182" s="105" t="s">
        <v>117</v>
      </c>
      <c r="D182" s="110"/>
      <c r="E182" s="105"/>
      <c r="F182" s="107"/>
      <c r="G182" s="108" t="s">
        <v>118</v>
      </c>
      <c r="H182" s="109"/>
      <c r="I182" s="184"/>
      <c r="J182" s="184"/>
      <c r="K182" s="184"/>
      <c r="L182" s="184"/>
      <c r="M182" s="184"/>
      <c r="N182" s="184"/>
    </row>
    <row r="183" spans="2:14" ht="13.5" thickBot="1"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 ht="12.75">
      <c r="B184" s="111" t="s">
        <v>67</v>
      </c>
      <c r="C184" s="185"/>
      <c r="D184" s="185"/>
      <c r="E184" s="112"/>
      <c r="F184" s="111" t="s">
        <v>68</v>
      </c>
      <c r="G184" s="185"/>
      <c r="H184" s="185"/>
      <c r="I184" s="185"/>
      <c r="J184" s="185"/>
      <c r="K184" s="185"/>
      <c r="L184" s="185"/>
      <c r="M184" s="185"/>
      <c r="N184" s="185"/>
    </row>
    <row r="185" spans="2:14" ht="15">
      <c r="B185" s="113" t="s">
        <v>69</v>
      </c>
      <c r="C185" s="180"/>
      <c r="D185" s="180"/>
      <c r="E185" s="114"/>
      <c r="F185" s="113" t="s">
        <v>70</v>
      </c>
      <c r="G185" s="180"/>
      <c r="H185" s="180"/>
      <c r="I185" s="180"/>
      <c r="J185" s="180"/>
      <c r="K185" s="180"/>
      <c r="L185" s="180"/>
      <c r="M185" s="180"/>
      <c r="N185" s="180"/>
    </row>
    <row r="186" spans="2:14" ht="15">
      <c r="B186" s="113" t="s">
        <v>71</v>
      </c>
      <c r="C186" s="180"/>
      <c r="D186" s="180"/>
      <c r="E186" s="114"/>
      <c r="F186" s="113" t="s">
        <v>72</v>
      </c>
      <c r="G186" s="180"/>
      <c r="H186" s="180"/>
      <c r="I186" s="180"/>
      <c r="J186" s="180"/>
      <c r="K186" s="180"/>
      <c r="L186" s="180"/>
      <c r="M186" s="180"/>
      <c r="N186" s="180"/>
    </row>
    <row r="187" spans="2:14" ht="12.75">
      <c r="B187" s="183" t="s">
        <v>119</v>
      </c>
      <c r="C187" s="183"/>
      <c r="D187" s="183"/>
      <c r="E187" s="115"/>
      <c r="F187" s="183" t="s">
        <v>119</v>
      </c>
      <c r="G187" s="183"/>
      <c r="H187" s="183"/>
      <c r="I187" s="183"/>
      <c r="J187" s="183"/>
      <c r="K187" s="183"/>
      <c r="L187" s="183"/>
      <c r="M187" s="183"/>
      <c r="N187" s="183"/>
    </row>
    <row r="188" spans="2:14" ht="12.75">
      <c r="B188" s="116" t="s">
        <v>120</v>
      </c>
      <c r="C188" s="180"/>
      <c r="D188" s="180"/>
      <c r="E188" s="114"/>
      <c r="F188" s="116" t="s">
        <v>120</v>
      </c>
      <c r="G188" s="180"/>
      <c r="H188" s="180"/>
      <c r="I188" s="180"/>
      <c r="J188" s="180"/>
      <c r="K188" s="180"/>
      <c r="L188" s="180"/>
      <c r="M188" s="180"/>
      <c r="N188" s="180"/>
    </row>
    <row r="189" spans="2:14" ht="13.5" thickBot="1">
      <c r="B189" s="117" t="s">
        <v>120</v>
      </c>
      <c r="C189" s="181"/>
      <c r="D189" s="181"/>
      <c r="E189" s="118"/>
      <c r="F189" s="117" t="s">
        <v>120</v>
      </c>
      <c r="G189" s="181"/>
      <c r="H189" s="181"/>
      <c r="I189" s="181"/>
      <c r="J189" s="181"/>
      <c r="K189" s="181"/>
      <c r="L189" s="181"/>
      <c r="M189" s="181"/>
      <c r="N189" s="181"/>
    </row>
    <row r="190" spans="2:14" ht="12.75"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 ht="13.5" thickBot="1">
      <c r="B191" s="119" t="s">
        <v>75</v>
      </c>
      <c r="C191" s="105"/>
      <c r="D191" s="105"/>
      <c r="E191" s="105"/>
      <c r="F191" s="120">
        <v>1</v>
      </c>
      <c r="G191" s="120">
        <v>2</v>
      </c>
      <c r="H191" s="120">
        <v>3</v>
      </c>
      <c r="I191" s="120">
        <v>4</v>
      </c>
      <c r="J191" s="120">
        <v>5</v>
      </c>
      <c r="K191" s="182" t="s">
        <v>7</v>
      </c>
      <c r="L191" s="182"/>
      <c r="M191" s="120" t="s">
        <v>76</v>
      </c>
      <c r="N191" s="120" t="s">
        <v>77</v>
      </c>
    </row>
    <row r="192" spans="2:14" ht="15">
      <c r="B192" s="121" t="s">
        <v>78</v>
      </c>
      <c r="C192" s="175">
        <f>IF(C185&gt;"",C185&amp;" - "&amp;G185,"")</f>
      </c>
      <c r="D192" s="175"/>
      <c r="E192" s="122"/>
      <c r="F192" s="123"/>
      <c r="G192" s="123"/>
      <c r="H192" s="123"/>
      <c r="I192" s="123"/>
      <c r="J192" s="124"/>
      <c r="K192" s="125">
        <f>IF(ISBLANK(F192),"",COUNTIF(F192:J192,"&gt;=0"))</f>
      </c>
      <c r="L192" s="126">
        <f>IF(ISBLANK(F192),"",IF(LEFT(F192)="-",1,0)+IF(LEFT(G192)="-",1,0)+IF(LEFT(H192)="-",1,0)+IF(LEFT(I192)="-",1,0)+IF(LEFT(J192)="-",1,0))</f>
      </c>
      <c r="M192" s="127">
        <f aca="true" t="shared" si="7" ref="M192:N196">IF(K192=3,1,"")</f>
      </c>
      <c r="N192" s="126">
        <f t="shared" si="7"/>
      </c>
    </row>
    <row r="193" spans="2:14" ht="15">
      <c r="B193" s="121" t="s">
        <v>79</v>
      </c>
      <c r="C193" s="175">
        <f>IF(C186&gt;"",C186&amp;" - "&amp;G186,"")</f>
      </c>
      <c r="D193" s="175"/>
      <c r="E193" s="122"/>
      <c r="F193" s="123"/>
      <c r="G193" s="123"/>
      <c r="H193" s="123"/>
      <c r="I193" s="123"/>
      <c r="J193" s="128"/>
      <c r="K193" s="129">
        <f>IF(ISBLANK(F193),"",COUNTIF(F193:J193,"&gt;=0"))</f>
      </c>
      <c r="L193" s="130">
        <f>IF(ISBLANK(F193),"",IF(LEFT(F193)="-",1,0)+IF(LEFT(G193)="-",1,0)+IF(LEFT(H193)="-",1,0)+IF(LEFT(I193)="-",1,0)+IF(LEFT(J193)="-",1,0))</f>
      </c>
      <c r="M193" s="131">
        <f t="shared" si="7"/>
      </c>
      <c r="N193" s="130">
        <f t="shared" si="7"/>
      </c>
    </row>
    <row r="194" spans="2:14" ht="12.75">
      <c r="B194" s="132" t="s">
        <v>121</v>
      </c>
      <c r="C194" s="122">
        <f>IF(C188&gt;"",C188&amp;" / "&amp;C189,"")</f>
      </c>
      <c r="D194" s="122">
        <f>IF(G188&gt;"",G188&amp;" / "&amp;G189,"")</f>
      </c>
      <c r="E194" s="133"/>
      <c r="F194" s="123"/>
      <c r="G194" s="123"/>
      <c r="H194" s="123"/>
      <c r="I194" s="123"/>
      <c r="J194" s="128"/>
      <c r="K194" s="129">
        <f>IF(ISBLANK(F194),"",COUNTIF(F194:J194,"&gt;=0"))</f>
      </c>
      <c r="L194" s="130">
        <f>IF(ISBLANK(F194),"",IF(LEFT(F194)="-",1,0)+IF(LEFT(G194)="-",1,0)+IF(LEFT(H194)="-",1,0)+IF(LEFT(I194)="-",1,0)+IF(LEFT(J194)="-",1,0))</f>
      </c>
      <c r="M194" s="131">
        <f t="shared" si="7"/>
      </c>
      <c r="N194" s="130">
        <f t="shared" si="7"/>
      </c>
    </row>
    <row r="195" spans="2:14" ht="15">
      <c r="B195" s="121" t="s">
        <v>81</v>
      </c>
      <c r="C195" s="175">
        <f>IF(C185&gt;"",C185&amp;" - "&amp;G186,"")</f>
      </c>
      <c r="D195" s="175"/>
      <c r="E195" s="122"/>
      <c r="F195" s="123"/>
      <c r="G195" s="123"/>
      <c r="H195" s="123"/>
      <c r="I195" s="123"/>
      <c r="J195" s="128"/>
      <c r="K195" s="129">
        <f>IF(ISBLANK(F195),"",COUNTIF(F195:J195,"&gt;=0"))</f>
      </c>
      <c r="L195" s="130">
        <f>IF(ISBLANK(F195),"",IF(LEFT(F195)="-",1,0)+IF(LEFT(G195)="-",1,0)+IF(LEFT(H195)="-",1,0)+IF(LEFT(I195)="-",1,0)+IF(LEFT(J195)="-",1,0))</f>
      </c>
      <c r="M195" s="131">
        <f t="shared" si="7"/>
      </c>
      <c r="N195" s="130">
        <f t="shared" si="7"/>
      </c>
    </row>
    <row r="196" spans="2:14" ht="15.75" thickBot="1">
      <c r="B196" s="121" t="s">
        <v>82</v>
      </c>
      <c r="C196" s="175">
        <f>IF(C186&gt;"",C186&amp;" - "&amp;G185,"")</f>
      </c>
      <c r="D196" s="175"/>
      <c r="E196" s="122"/>
      <c r="F196" s="123"/>
      <c r="G196" s="123"/>
      <c r="H196" s="123"/>
      <c r="I196" s="123"/>
      <c r="J196" s="128"/>
      <c r="K196" s="134">
        <f>IF(ISBLANK(F196),"",COUNTIF(F196:J196,"&gt;=0"))</f>
      </c>
      <c r="L196" s="135">
        <f>IF(ISBLANK(F196),"",IF(LEFT(F196)="-",1,0)+IF(LEFT(G196)="-",1,0)+IF(LEFT(H196)="-",1,0)+IF(LEFT(I196)="-",1,0)+IF(LEFT(J196)="-",1,0))</f>
      </c>
      <c r="M196" s="136">
        <f t="shared" si="7"/>
      </c>
      <c r="N196" s="135">
        <f t="shared" si="7"/>
      </c>
    </row>
    <row r="197" spans="2:14" ht="19.5" thickBot="1">
      <c r="B197" s="137"/>
      <c r="C197" s="137"/>
      <c r="D197" s="137"/>
      <c r="E197" s="137"/>
      <c r="F197" s="138"/>
      <c r="G197" s="138"/>
      <c r="H197" s="139"/>
      <c r="I197" s="176" t="s">
        <v>83</v>
      </c>
      <c r="J197" s="176"/>
      <c r="K197" s="140">
        <f>COUNTIF(K192:K196,"=3")</f>
        <v>0</v>
      </c>
      <c r="L197" s="141">
        <f>COUNTIF(L192:L196,"=3")</f>
        <v>0</v>
      </c>
      <c r="M197" s="142">
        <f>SUM(M192:M196)</f>
        <v>0</v>
      </c>
      <c r="N197" s="143">
        <f>SUM(N192:N196)</f>
        <v>0</v>
      </c>
    </row>
    <row r="198" spans="2:14" ht="15">
      <c r="B198" s="144" t="s">
        <v>84</v>
      </c>
      <c r="C198" s="137"/>
      <c r="D198" s="137"/>
      <c r="E198" s="137"/>
      <c r="F198" s="137"/>
      <c r="G198" s="137"/>
      <c r="H198" s="137"/>
      <c r="I198" s="137"/>
      <c r="J198" s="137"/>
      <c r="K198" s="105"/>
      <c r="L198" s="105"/>
      <c r="M198" s="105"/>
      <c r="N198" s="105"/>
    </row>
    <row r="199" spans="2:14" ht="15">
      <c r="B199" s="145" t="s">
        <v>85</v>
      </c>
      <c r="C199" s="146"/>
      <c r="D199" s="145" t="s">
        <v>86</v>
      </c>
      <c r="E199" s="146"/>
      <c r="F199" s="145" t="s">
        <v>19</v>
      </c>
      <c r="G199" s="145"/>
      <c r="H199" s="144"/>
      <c r="J199" s="177" t="s">
        <v>87</v>
      </c>
      <c r="K199" s="177"/>
      <c r="L199" s="177"/>
      <c r="M199" s="177"/>
      <c r="N199" s="177"/>
    </row>
    <row r="200" spans="2:14" ht="21.75" thickBot="1">
      <c r="B200" s="178"/>
      <c r="C200" s="178"/>
      <c r="D200" s="178"/>
      <c r="E200" s="147"/>
      <c r="F200" s="178"/>
      <c r="G200" s="178"/>
      <c r="H200" s="178"/>
      <c r="I200" s="178"/>
      <c r="J200" s="179">
        <f>IF(M197=3,C184,IF(N197=3,G184,""))</f>
      </c>
      <c r="K200" s="179"/>
      <c r="L200" s="179"/>
      <c r="M200" s="179"/>
      <c r="N200" s="179"/>
    </row>
    <row r="201" spans="2:14" ht="12.75"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</row>
  </sheetData>
  <sheetProtection/>
  <mergeCells count="208">
    <mergeCell ref="C114:D114"/>
    <mergeCell ref="G114:N114"/>
    <mergeCell ref="B112:D112"/>
    <mergeCell ref="F112:N112"/>
    <mergeCell ref="C95:D95"/>
    <mergeCell ref="C96:D96"/>
    <mergeCell ref="I97:J97"/>
    <mergeCell ref="J99:N99"/>
    <mergeCell ref="B100:D100"/>
    <mergeCell ref="C113:D113"/>
    <mergeCell ref="G113:N113"/>
    <mergeCell ref="I79:N79"/>
    <mergeCell ref="I80:N80"/>
    <mergeCell ref="I81:N81"/>
    <mergeCell ref="I82:N82"/>
    <mergeCell ref="C92:D92"/>
    <mergeCell ref="C93:D93"/>
    <mergeCell ref="K91:L91"/>
    <mergeCell ref="C60:D60"/>
    <mergeCell ref="G60:N60"/>
    <mergeCell ref="C61:D61"/>
    <mergeCell ref="G61:N61"/>
    <mergeCell ref="K66:L66"/>
    <mergeCell ref="C71:D71"/>
    <mergeCell ref="G35:N35"/>
    <mergeCell ref="C36:D36"/>
    <mergeCell ref="G36:N36"/>
    <mergeCell ref="J49:N49"/>
    <mergeCell ref="B50:D50"/>
    <mergeCell ref="F50:I50"/>
    <mergeCell ref="C10:D10"/>
    <mergeCell ref="G10:N10"/>
    <mergeCell ref="B11:D11"/>
    <mergeCell ref="F11:N11"/>
    <mergeCell ref="C12:D12"/>
    <mergeCell ref="G12:N12"/>
    <mergeCell ref="I3:N3"/>
    <mergeCell ref="I4:N4"/>
    <mergeCell ref="I5:N5"/>
    <mergeCell ref="C8:D8"/>
    <mergeCell ref="G8:N8"/>
    <mergeCell ref="C9:D9"/>
    <mergeCell ref="G9:N9"/>
    <mergeCell ref="I6:N6"/>
    <mergeCell ref="C13:D13"/>
    <mergeCell ref="G13:N13"/>
    <mergeCell ref="K15:L15"/>
    <mergeCell ref="C16:D16"/>
    <mergeCell ref="C17:D17"/>
    <mergeCell ref="C19:D19"/>
    <mergeCell ref="J124:N124"/>
    <mergeCell ref="B125:D125"/>
    <mergeCell ref="F125:I125"/>
    <mergeCell ref="C20:D20"/>
    <mergeCell ref="I21:J21"/>
    <mergeCell ref="J23:N23"/>
    <mergeCell ref="B24:D24"/>
    <mergeCell ref="F24:I24"/>
    <mergeCell ref="J24:N24"/>
    <mergeCell ref="C35:D35"/>
    <mergeCell ref="C134:D134"/>
    <mergeCell ref="C135:D135"/>
    <mergeCell ref="C138:D138"/>
    <mergeCell ref="G135:N135"/>
    <mergeCell ref="C136:D136"/>
    <mergeCell ref="G136:N136"/>
    <mergeCell ref="B137:D137"/>
    <mergeCell ref="I29:N29"/>
    <mergeCell ref="I30:N30"/>
    <mergeCell ref="I31:N31"/>
    <mergeCell ref="I32:N32"/>
    <mergeCell ref="C34:D34"/>
    <mergeCell ref="G34:N34"/>
    <mergeCell ref="B37:D37"/>
    <mergeCell ref="F37:N37"/>
    <mergeCell ref="C38:D38"/>
    <mergeCell ref="G38:N38"/>
    <mergeCell ref="C39:D39"/>
    <mergeCell ref="G39:N39"/>
    <mergeCell ref="K41:L41"/>
    <mergeCell ref="C42:D42"/>
    <mergeCell ref="C43:D43"/>
    <mergeCell ref="C45:D45"/>
    <mergeCell ref="C46:D46"/>
    <mergeCell ref="I47:J47"/>
    <mergeCell ref="J50:N50"/>
    <mergeCell ref="I54:N54"/>
    <mergeCell ref="I55:N55"/>
    <mergeCell ref="I56:N56"/>
    <mergeCell ref="I57:N57"/>
    <mergeCell ref="C59:D59"/>
    <mergeCell ref="G59:N59"/>
    <mergeCell ref="B62:D62"/>
    <mergeCell ref="F62:N62"/>
    <mergeCell ref="C63:D63"/>
    <mergeCell ref="G63:N63"/>
    <mergeCell ref="C64:D64"/>
    <mergeCell ref="G64:N64"/>
    <mergeCell ref="C67:D67"/>
    <mergeCell ref="C68:D68"/>
    <mergeCell ref="C70:D70"/>
    <mergeCell ref="I72:J72"/>
    <mergeCell ref="J74:N74"/>
    <mergeCell ref="B75:D75"/>
    <mergeCell ref="F75:I75"/>
    <mergeCell ref="J75:N75"/>
    <mergeCell ref="C84:D84"/>
    <mergeCell ref="G84:N84"/>
    <mergeCell ref="C85:D85"/>
    <mergeCell ref="G85:N85"/>
    <mergeCell ref="C86:D86"/>
    <mergeCell ref="G86:N86"/>
    <mergeCell ref="B87:D87"/>
    <mergeCell ref="F87:N87"/>
    <mergeCell ref="C88:D88"/>
    <mergeCell ref="G88:N88"/>
    <mergeCell ref="C89:D89"/>
    <mergeCell ref="G89:N89"/>
    <mergeCell ref="F100:I100"/>
    <mergeCell ref="J100:N100"/>
    <mergeCell ref="I104:N104"/>
    <mergeCell ref="I105:N105"/>
    <mergeCell ref="I106:N106"/>
    <mergeCell ref="I107:N107"/>
    <mergeCell ref="C109:D109"/>
    <mergeCell ref="G109:N109"/>
    <mergeCell ref="C110:D110"/>
    <mergeCell ref="G110:N110"/>
    <mergeCell ref="C111:D111"/>
    <mergeCell ref="G111:N111"/>
    <mergeCell ref="K116:L116"/>
    <mergeCell ref="C117:D117"/>
    <mergeCell ref="C118:D118"/>
    <mergeCell ref="C120:D120"/>
    <mergeCell ref="C121:D121"/>
    <mergeCell ref="I122:J122"/>
    <mergeCell ref="J125:N125"/>
    <mergeCell ref="I129:N129"/>
    <mergeCell ref="I130:N130"/>
    <mergeCell ref="I131:N131"/>
    <mergeCell ref="I132:N132"/>
    <mergeCell ref="G134:N134"/>
    <mergeCell ref="F137:N137"/>
    <mergeCell ref="G138:N138"/>
    <mergeCell ref="C139:D139"/>
    <mergeCell ref="G139:N139"/>
    <mergeCell ref="K141:L141"/>
    <mergeCell ref="C142:D142"/>
    <mergeCell ref="C143:D143"/>
    <mergeCell ref="C145:D145"/>
    <mergeCell ref="C146:D146"/>
    <mergeCell ref="I147:J147"/>
    <mergeCell ref="J149:N149"/>
    <mergeCell ref="B150:D150"/>
    <mergeCell ref="F150:I150"/>
    <mergeCell ref="J150:N150"/>
    <mergeCell ref="I154:N154"/>
    <mergeCell ref="I155:N155"/>
    <mergeCell ref="I156:N156"/>
    <mergeCell ref="I157:N157"/>
    <mergeCell ref="C159:D159"/>
    <mergeCell ref="G159:N159"/>
    <mergeCell ref="C160:D160"/>
    <mergeCell ref="G160:N160"/>
    <mergeCell ref="C161:D161"/>
    <mergeCell ref="G161:N161"/>
    <mergeCell ref="B162:D162"/>
    <mergeCell ref="F162:N162"/>
    <mergeCell ref="C163:D163"/>
    <mergeCell ref="G163:N163"/>
    <mergeCell ref="C164:D164"/>
    <mergeCell ref="G164:N164"/>
    <mergeCell ref="K166:L166"/>
    <mergeCell ref="C167:D167"/>
    <mergeCell ref="C168:D168"/>
    <mergeCell ref="C170:D170"/>
    <mergeCell ref="C171:D171"/>
    <mergeCell ref="I172:J172"/>
    <mergeCell ref="J174:N174"/>
    <mergeCell ref="B175:D175"/>
    <mergeCell ref="F175:I175"/>
    <mergeCell ref="J175:N175"/>
    <mergeCell ref="I179:N179"/>
    <mergeCell ref="I180:N180"/>
    <mergeCell ref="I181:N181"/>
    <mergeCell ref="I182:N182"/>
    <mergeCell ref="C184:D184"/>
    <mergeCell ref="G184:N184"/>
    <mergeCell ref="C185:D185"/>
    <mergeCell ref="G185:N185"/>
    <mergeCell ref="C186:D186"/>
    <mergeCell ref="G186:N186"/>
    <mergeCell ref="B187:D187"/>
    <mergeCell ref="F187:N187"/>
    <mergeCell ref="C188:D188"/>
    <mergeCell ref="G188:N188"/>
    <mergeCell ref="C189:D189"/>
    <mergeCell ref="G189:N189"/>
    <mergeCell ref="K191:L191"/>
    <mergeCell ref="C192:D192"/>
    <mergeCell ref="C193:D193"/>
    <mergeCell ref="C195:D195"/>
    <mergeCell ref="C196:D196"/>
    <mergeCell ref="I197:J197"/>
    <mergeCell ref="J199:N199"/>
    <mergeCell ref="B200:D200"/>
    <mergeCell ref="F200:I200"/>
    <mergeCell ref="J200:N20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24.57421875" style="1" customWidth="1"/>
    <col min="4" max="4" width="12.28125" style="1" customWidth="1"/>
    <col min="5" max="5" width="7.140625" style="1" customWidth="1"/>
    <col min="6" max="6" width="7.00390625" style="1" customWidth="1"/>
    <col min="7" max="7" width="10.00390625" style="1" customWidth="1"/>
    <col min="8" max="8" width="7.00390625" style="1" customWidth="1"/>
    <col min="9" max="9" width="9.140625" style="1" customWidth="1"/>
    <col min="10" max="10" width="8.57421875" style="1" customWidth="1"/>
    <col min="11" max="16384" width="9.140625" style="1" customWidth="1"/>
  </cols>
  <sheetData>
    <row r="2" spans="1:10" ht="18" customHeight="1">
      <c r="A2" s="41"/>
      <c r="B2" s="3" t="s">
        <v>0</v>
      </c>
      <c r="C2" s="42"/>
      <c r="D2" s="42"/>
      <c r="E2" s="43"/>
      <c r="F2" s="44"/>
      <c r="G2" s="45"/>
      <c r="H2" s="45"/>
      <c r="I2" s="17"/>
      <c r="J2" s="17"/>
    </row>
    <row r="3" spans="1:10" ht="15" customHeight="1">
      <c r="A3" s="41"/>
      <c r="B3" s="9" t="s">
        <v>52</v>
      </c>
      <c r="C3" s="17"/>
      <c r="D3" s="17"/>
      <c r="E3" s="46"/>
      <c r="F3" s="44"/>
      <c r="G3" s="45"/>
      <c r="H3" s="45"/>
      <c r="I3" s="17"/>
      <c r="J3" s="17"/>
    </row>
    <row r="4" spans="1:10" ht="15" customHeight="1">
      <c r="A4" s="41"/>
      <c r="B4" s="12" t="s">
        <v>2</v>
      </c>
      <c r="C4" s="47"/>
      <c r="D4" s="47"/>
      <c r="E4" s="48"/>
      <c r="F4" s="44"/>
      <c r="G4" s="45"/>
      <c r="H4" s="45"/>
      <c r="I4" s="17"/>
      <c r="J4" s="17"/>
    </row>
    <row r="5" spans="1:10" ht="15" customHeight="1">
      <c r="A5" s="15"/>
      <c r="B5" s="16"/>
      <c r="C5" s="16"/>
      <c r="D5" s="16"/>
      <c r="E5" s="16"/>
      <c r="F5" s="15"/>
      <c r="G5" s="15"/>
      <c r="H5" s="15"/>
      <c r="I5" s="17"/>
      <c r="J5" s="17"/>
    </row>
    <row r="6" spans="1:10" ht="14.25" customHeight="1">
      <c r="A6" s="18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9"/>
      <c r="J6" s="20"/>
    </row>
    <row r="7" spans="1:10" ht="14.25" customHeight="1">
      <c r="A7" s="21">
        <v>1</v>
      </c>
      <c r="B7" s="21">
        <v>2730</v>
      </c>
      <c r="C7" s="18" t="s">
        <v>33</v>
      </c>
      <c r="D7" s="18" t="s">
        <v>33</v>
      </c>
      <c r="E7" s="21"/>
      <c r="F7" s="18"/>
      <c r="G7" s="18"/>
      <c r="H7" s="21"/>
      <c r="I7" s="19"/>
      <c r="J7" s="20"/>
    </row>
    <row r="8" spans="1:10" ht="14.25" customHeight="1">
      <c r="A8" s="21">
        <v>2</v>
      </c>
      <c r="B8" s="21">
        <v>2519</v>
      </c>
      <c r="C8" s="18" t="s">
        <v>23</v>
      </c>
      <c r="D8" s="18" t="s">
        <v>23</v>
      </c>
      <c r="E8" s="21"/>
      <c r="F8" s="18"/>
      <c r="G8" s="18"/>
      <c r="H8" s="21"/>
      <c r="I8" s="19"/>
      <c r="J8" s="20"/>
    </row>
    <row r="9" spans="1:10" ht="14.25" customHeight="1">
      <c r="A9" s="21">
        <v>3</v>
      </c>
      <c r="B9" s="18" t="s">
        <v>53</v>
      </c>
      <c r="C9" s="18" t="s">
        <v>24</v>
      </c>
      <c r="D9" s="18" t="s">
        <v>24</v>
      </c>
      <c r="E9" s="21"/>
      <c r="F9" s="18"/>
      <c r="G9" s="18"/>
      <c r="H9" s="21"/>
      <c r="I9" s="19"/>
      <c r="J9" s="20"/>
    </row>
    <row r="10" spans="1:10" ht="14.25" customHeight="1">
      <c r="A10" s="21">
        <v>4</v>
      </c>
      <c r="B10" s="18" t="s">
        <v>54</v>
      </c>
      <c r="C10" s="18" t="s">
        <v>55</v>
      </c>
      <c r="D10" s="18" t="s">
        <v>55</v>
      </c>
      <c r="E10" s="21"/>
      <c r="F10" s="18"/>
      <c r="G10" s="18"/>
      <c r="H10" s="21"/>
      <c r="I10" s="19"/>
      <c r="J10" s="20"/>
    </row>
    <row r="11" spans="1:10" ht="14.25" customHeight="1">
      <c r="A11" s="21">
        <v>5</v>
      </c>
      <c r="B11" s="18" t="s">
        <v>56</v>
      </c>
      <c r="C11" s="18" t="s">
        <v>25</v>
      </c>
      <c r="D11" s="18" t="s">
        <v>25</v>
      </c>
      <c r="E11" s="18"/>
      <c r="F11" s="18"/>
      <c r="G11" s="18"/>
      <c r="H11" s="18"/>
      <c r="I11" s="19"/>
      <c r="J11" s="20"/>
    </row>
    <row r="12" spans="1:10" ht="15" customHeight="1">
      <c r="A12" s="22"/>
      <c r="B12" s="22"/>
      <c r="C12" s="23"/>
      <c r="D12" s="23"/>
      <c r="E12" s="23"/>
      <c r="F12" s="23"/>
      <c r="G12" s="23"/>
      <c r="H12" s="23"/>
      <c r="I12" s="24"/>
      <c r="J12" s="24"/>
    </row>
    <row r="13" spans="1:10" ht="14.25" customHeight="1">
      <c r="A13" s="20"/>
      <c r="B13" s="25"/>
      <c r="C13" s="18"/>
      <c r="D13" s="18" t="s">
        <v>13</v>
      </c>
      <c r="E13" s="18" t="s">
        <v>14</v>
      </c>
      <c r="F13" s="18" t="s">
        <v>15</v>
      </c>
      <c r="G13" s="18" t="s">
        <v>16</v>
      </c>
      <c r="H13" s="18" t="s">
        <v>17</v>
      </c>
      <c r="I13" s="18" t="s">
        <v>18</v>
      </c>
      <c r="J13" s="18" t="s">
        <v>19</v>
      </c>
    </row>
    <row r="14" spans="1:10" ht="14.25" customHeight="1">
      <c r="A14" s="20"/>
      <c r="B14" s="25"/>
      <c r="C14" s="18" t="s">
        <v>57</v>
      </c>
      <c r="D14" s="18"/>
      <c r="E14" s="18"/>
      <c r="F14" s="18"/>
      <c r="G14" s="18"/>
      <c r="H14" s="18"/>
      <c r="I14" s="18" t="s">
        <v>127</v>
      </c>
      <c r="J14" s="21">
        <v>4</v>
      </c>
    </row>
    <row r="15" spans="1:10" ht="14.25" customHeight="1">
      <c r="A15" s="20"/>
      <c r="B15" s="25"/>
      <c r="C15" s="18" t="s">
        <v>27</v>
      </c>
      <c r="D15" s="18"/>
      <c r="E15" s="18"/>
      <c r="F15" s="18"/>
      <c r="G15" s="18"/>
      <c r="H15" s="18"/>
      <c r="I15" s="18" t="s">
        <v>130</v>
      </c>
      <c r="J15" s="21">
        <v>3</v>
      </c>
    </row>
    <row r="16" spans="1:10" ht="14.25" customHeight="1">
      <c r="A16" s="20"/>
      <c r="B16" s="25"/>
      <c r="C16" s="18" t="s">
        <v>58</v>
      </c>
      <c r="D16" s="18"/>
      <c r="E16" s="18"/>
      <c r="F16" s="18"/>
      <c r="G16" s="18"/>
      <c r="H16" s="18"/>
      <c r="I16" s="18" t="s">
        <v>21</v>
      </c>
      <c r="J16" s="21">
        <v>2</v>
      </c>
    </row>
    <row r="17" spans="1:10" ht="14.25" customHeight="1">
      <c r="A17" s="20"/>
      <c r="B17" s="25"/>
      <c r="C17" s="18" t="s">
        <v>28</v>
      </c>
      <c r="D17" s="18"/>
      <c r="E17" s="18"/>
      <c r="F17" s="18"/>
      <c r="G17" s="18"/>
      <c r="H17" s="18"/>
      <c r="I17" s="18" t="s">
        <v>127</v>
      </c>
      <c r="J17" s="21">
        <v>3</v>
      </c>
    </row>
    <row r="18" spans="1:10" ht="14.25" customHeight="1">
      <c r="A18" s="20"/>
      <c r="B18" s="25"/>
      <c r="C18" s="18" t="s">
        <v>59</v>
      </c>
      <c r="D18" s="18"/>
      <c r="E18" s="18"/>
      <c r="F18" s="18"/>
      <c r="G18" s="18"/>
      <c r="H18" s="18"/>
      <c r="I18" s="18" t="s">
        <v>127</v>
      </c>
      <c r="J18" s="21">
        <v>1</v>
      </c>
    </row>
    <row r="19" spans="1:10" ht="14.25" customHeight="1">
      <c r="A19" s="20"/>
      <c r="B19" s="25"/>
      <c r="C19" s="18" t="s">
        <v>20</v>
      </c>
      <c r="D19" s="18"/>
      <c r="E19" s="18"/>
      <c r="F19" s="18"/>
      <c r="G19" s="18"/>
      <c r="H19" s="18"/>
      <c r="I19" s="18" t="s">
        <v>130</v>
      </c>
      <c r="J19" s="21">
        <v>2</v>
      </c>
    </row>
    <row r="20" spans="1:10" ht="14.25" customHeight="1">
      <c r="A20" s="20"/>
      <c r="B20" s="25"/>
      <c r="C20" s="18" t="s">
        <v>60</v>
      </c>
      <c r="D20" s="18"/>
      <c r="E20" s="18"/>
      <c r="F20" s="18"/>
      <c r="G20" s="18"/>
      <c r="H20" s="18"/>
      <c r="I20" s="18"/>
      <c r="J20" s="21">
        <v>1</v>
      </c>
    </row>
    <row r="21" spans="1:10" ht="14.25" customHeight="1">
      <c r="A21" s="20"/>
      <c r="B21" s="25"/>
      <c r="C21" s="18" t="s">
        <v>21</v>
      </c>
      <c r="D21" s="18"/>
      <c r="E21" s="18"/>
      <c r="F21" s="18"/>
      <c r="G21" s="18"/>
      <c r="H21" s="18"/>
      <c r="I21" s="18"/>
      <c r="J21" s="21">
        <v>5</v>
      </c>
    </row>
    <row r="22" spans="1:10" ht="14.25" customHeight="1">
      <c r="A22" s="20"/>
      <c r="B22" s="25"/>
      <c r="C22" s="18" t="s">
        <v>29</v>
      </c>
      <c r="D22" s="18"/>
      <c r="E22" s="18"/>
      <c r="F22" s="18"/>
      <c r="G22" s="18"/>
      <c r="H22" s="18"/>
      <c r="I22" s="18"/>
      <c r="J22" s="21">
        <v>5</v>
      </c>
    </row>
    <row r="23" spans="1:10" ht="14.25" customHeight="1">
      <c r="A23" s="20"/>
      <c r="B23" s="25"/>
      <c r="C23" s="18" t="s">
        <v>22</v>
      </c>
      <c r="D23" s="18"/>
      <c r="E23" s="18"/>
      <c r="F23" s="18"/>
      <c r="G23" s="18"/>
      <c r="H23" s="18"/>
      <c r="I23" s="18"/>
      <c r="J23" s="21">
        <v>4</v>
      </c>
    </row>
    <row r="24" spans="1:10" ht="15" customHeight="1">
      <c r="A24" s="20"/>
      <c r="B24" s="20"/>
      <c r="C24" s="22"/>
      <c r="D24" s="22"/>
      <c r="E24" s="22"/>
      <c r="F24" s="22"/>
      <c r="G24" s="22"/>
      <c r="H24" s="22"/>
      <c r="I24" s="22"/>
      <c r="J24" s="22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N252"/>
  <sheetViews>
    <sheetView zoomScalePageLayoutView="0" workbookViewId="0" topLeftCell="A153">
      <selection activeCell="P166" sqref="P166"/>
    </sheetView>
  </sheetViews>
  <sheetFormatPr defaultColWidth="9.140625" defaultRowHeight="12.75"/>
  <cols>
    <col min="3" max="3" width="23.28125" style="0" customWidth="1"/>
    <col min="4" max="4" width="27.57421875" style="0" customWidth="1"/>
  </cols>
  <sheetData>
    <row r="3" spans="2:14" ht="12.75">
      <c r="B3" s="101"/>
      <c r="C3" s="101"/>
      <c r="D3" s="101"/>
      <c r="E3" s="101"/>
      <c r="F3" s="102"/>
      <c r="G3" s="103" t="s">
        <v>61</v>
      </c>
      <c r="H3" s="104"/>
      <c r="I3" s="184"/>
      <c r="J3" s="184"/>
      <c r="K3" s="184"/>
      <c r="L3" s="184"/>
      <c r="M3" s="184"/>
      <c r="N3" s="184"/>
    </row>
    <row r="4" spans="2:14" ht="12.75">
      <c r="B4" s="105"/>
      <c r="C4" s="106" t="s">
        <v>64</v>
      </c>
      <c r="D4" s="106"/>
      <c r="E4" s="105"/>
      <c r="F4" s="107"/>
      <c r="G4" s="108" t="s">
        <v>62</v>
      </c>
      <c r="H4" s="109"/>
      <c r="I4" s="184"/>
      <c r="J4" s="184"/>
      <c r="K4" s="184"/>
      <c r="L4" s="184"/>
      <c r="M4" s="184"/>
      <c r="N4" s="184"/>
    </row>
    <row r="5" spans="2:14" ht="15.75">
      <c r="B5" s="105"/>
      <c r="C5" s="110" t="s">
        <v>116</v>
      </c>
      <c r="D5" s="110"/>
      <c r="E5" s="105"/>
      <c r="F5" s="107"/>
      <c r="G5" s="108" t="s">
        <v>63</v>
      </c>
      <c r="H5" s="109"/>
      <c r="I5" s="184"/>
      <c r="J5" s="184"/>
      <c r="K5" s="184"/>
      <c r="L5" s="184"/>
      <c r="M5" s="184"/>
      <c r="N5" s="184"/>
    </row>
    <row r="6" spans="2:14" ht="15.75">
      <c r="B6" s="105"/>
      <c r="C6" s="105" t="s">
        <v>117</v>
      </c>
      <c r="D6" s="110"/>
      <c r="E6" s="105"/>
      <c r="F6" s="107"/>
      <c r="G6" s="108" t="s">
        <v>118</v>
      </c>
      <c r="H6" s="109"/>
      <c r="I6" s="184"/>
      <c r="J6" s="184"/>
      <c r="K6" s="184"/>
      <c r="L6" s="184"/>
      <c r="M6" s="184"/>
      <c r="N6" s="184"/>
    </row>
    <row r="7" spans="2:14" ht="13.5" thickBot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2:14" ht="12.75">
      <c r="B8" s="111" t="s">
        <v>67</v>
      </c>
      <c r="C8" s="185" t="s">
        <v>33</v>
      </c>
      <c r="D8" s="185"/>
      <c r="E8" s="112"/>
      <c r="F8" s="111" t="s">
        <v>68</v>
      </c>
      <c r="G8" s="185" t="s">
        <v>25</v>
      </c>
      <c r="H8" s="185"/>
      <c r="I8" s="185"/>
      <c r="J8" s="185"/>
      <c r="K8" s="185"/>
      <c r="L8" s="185"/>
      <c r="M8" s="185"/>
      <c r="N8" s="185"/>
    </row>
    <row r="9" spans="2:14" ht="15">
      <c r="B9" s="113" t="s">
        <v>69</v>
      </c>
      <c r="C9" s="180" t="s">
        <v>153</v>
      </c>
      <c r="D9" s="180"/>
      <c r="E9" s="114"/>
      <c r="F9" s="113" t="s">
        <v>70</v>
      </c>
      <c r="G9" s="180" t="s">
        <v>154</v>
      </c>
      <c r="H9" s="180"/>
      <c r="I9" s="180"/>
      <c r="J9" s="180"/>
      <c r="K9" s="180"/>
      <c r="L9" s="180"/>
      <c r="M9" s="180"/>
      <c r="N9" s="180"/>
    </row>
    <row r="10" spans="2:14" ht="15">
      <c r="B10" s="113" t="s">
        <v>71</v>
      </c>
      <c r="C10" s="180" t="s">
        <v>123</v>
      </c>
      <c r="D10" s="180"/>
      <c r="E10" s="114"/>
      <c r="F10" s="113" t="s">
        <v>72</v>
      </c>
      <c r="G10" s="180" t="s">
        <v>124</v>
      </c>
      <c r="H10" s="180"/>
      <c r="I10" s="180"/>
      <c r="J10" s="180"/>
      <c r="K10" s="180"/>
      <c r="L10" s="180"/>
      <c r="M10" s="180"/>
      <c r="N10" s="180"/>
    </row>
    <row r="11" spans="2:14" ht="12.75">
      <c r="B11" s="183" t="s">
        <v>119</v>
      </c>
      <c r="C11" s="183"/>
      <c r="D11" s="183"/>
      <c r="E11" s="115"/>
      <c r="F11" s="183" t="s">
        <v>119</v>
      </c>
      <c r="G11" s="183"/>
      <c r="H11" s="183"/>
      <c r="I11" s="183"/>
      <c r="J11" s="183"/>
      <c r="K11" s="183"/>
      <c r="L11" s="183"/>
      <c r="M11" s="183"/>
      <c r="N11" s="183"/>
    </row>
    <row r="12" spans="2:14" ht="12.75">
      <c r="B12" s="116" t="s">
        <v>120</v>
      </c>
      <c r="C12" s="180" t="s">
        <v>153</v>
      </c>
      <c r="D12" s="180"/>
      <c r="E12" s="114"/>
      <c r="F12" s="116" t="s">
        <v>120</v>
      </c>
      <c r="G12" s="180" t="s">
        <v>154</v>
      </c>
      <c r="H12" s="180"/>
      <c r="I12" s="180"/>
      <c r="J12" s="180"/>
      <c r="K12" s="180"/>
      <c r="L12" s="180"/>
      <c r="M12" s="180"/>
      <c r="N12" s="180"/>
    </row>
    <row r="13" spans="2:14" ht="13.5" thickBot="1">
      <c r="B13" s="117" t="s">
        <v>120</v>
      </c>
      <c r="C13" s="181" t="s">
        <v>123</v>
      </c>
      <c r="D13" s="181"/>
      <c r="E13" s="118"/>
      <c r="F13" s="117" t="s">
        <v>120</v>
      </c>
      <c r="G13" s="181" t="s">
        <v>124</v>
      </c>
      <c r="H13" s="181"/>
      <c r="I13" s="181"/>
      <c r="J13" s="181"/>
      <c r="K13" s="181"/>
      <c r="L13" s="181"/>
      <c r="M13" s="181"/>
      <c r="N13" s="181"/>
    </row>
    <row r="14" spans="2:14" ht="12.7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2:14" ht="13.5" thickBot="1">
      <c r="B15" s="119" t="s">
        <v>75</v>
      </c>
      <c r="C15" s="105"/>
      <c r="D15" s="105"/>
      <c r="E15" s="105"/>
      <c r="F15" s="120">
        <v>1</v>
      </c>
      <c r="G15" s="120">
        <v>2</v>
      </c>
      <c r="H15" s="120">
        <v>3</v>
      </c>
      <c r="I15" s="120">
        <v>4</v>
      </c>
      <c r="J15" s="120">
        <v>5</v>
      </c>
      <c r="K15" s="182" t="s">
        <v>7</v>
      </c>
      <c r="L15" s="182"/>
      <c r="M15" s="120" t="s">
        <v>76</v>
      </c>
      <c r="N15" s="120" t="s">
        <v>77</v>
      </c>
    </row>
    <row r="16" spans="2:14" ht="15">
      <c r="B16" s="121" t="s">
        <v>78</v>
      </c>
      <c r="C16" s="175" t="str">
        <f>IF(C9&gt;"",C9&amp;" - "&amp;G9,"")</f>
        <v>Aleksandra Titievskaja - Sofia Levchuk </v>
      </c>
      <c r="D16" s="175"/>
      <c r="E16" s="122"/>
      <c r="F16" s="123">
        <v>6</v>
      </c>
      <c r="G16" s="123">
        <v>1</v>
      </c>
      <c r="H16" s="123">
        <v>6</v>
      </c>
      <c r="I16" s="123"/>
      <c r="J16" s="124"/>
      <c r="K16" s="125">
        <f>IF(ISBLANK(F16),"",COUNTIF(F16:J16,"&gt;=0"))</f>
        <v>3</v>
      </c>
      <c r="L16" s="126">
        <f>IF(ISBLANK(F16),"",IF(LEFT(F16)="-",1,0)+IF(LEFT(G16)="-",1,0)+IF(LEFT(H16)="-",1,0)+IF(LEFT(I16)="-",1,0)+IF(LEFT(J16)="-",1,0))</f>
        <v>0</v>
      </c>
      <c r="M16" s="127">
        <f aca="true" t="shared" si="0" ref="M16:N20">IF(K16=3,1,"")</f>
        <v>1</v>
      </c>
      <c r="N16" s="126">
        <f t="shared" si="0"/>
      </c>
    </row>
    <row r="17" spans="2:14" ht="15">
      <c r="B17" s="121" t="s">
        <v>79</v>
      </c>
      <c r="C17" s="175" t="str">
        <f>IF(C10&gt;"",C10&amp;" - "&amp;G10,"")</f>
        <v>Yang Yixin - Karina Fozilova</v>
      </c>
      <c r="D17" s="175"/>
      <c r="E17" s="122"/>
      <c r="F17" s="123">
        <v>9</v>
      </c>
      <c r="G17" s="123">
        <v>6</v>
      </c>
      <c r="H17" s="123">
        <v>9</v>
      </c>
      <c r="I17" s="123"/>
      <c r="J17" s="128"/>
      <c r="K17" s="129">
        <f>IF(ISBLANK(F17),"",COUNTIF(F17:J17,"&gt;=0"))</f>
        <v>3</v>
      </c>
      <c r="L17" s="130">
        <f>IF(ISBLANK(F17),"",IF(LEFT(F17)="-",1,0)+IF(LEFT(G17)="-",1,0)+IF(LEFT(H17)="-",1,0)+IF(LEFT(I17)="-",1,0)+IF(LEFT(J17)="-",1,0))</f>
        <v>0</v>
      </c>
      <c r="M17" s="131">
        <f t="shared" si="0"/>
        <v>1</v>
      </c>
      <c r="N17" s="130">
        <f t="shared" si="0"/>
      </c>
    </row>
    <row r="18" spans="2:14" ht="12.75">
      <c r="B18" s="132" t="s">
        <v>121</v>
      </c>
      <c r="C18" s="122" t="str">
        <f>IF(C12&gt;"",C12&amp;" / "&amp;C13,"")</f>
        <v>Aleksandra Titievskaja / Yang Yixin</v>
      </c>
      <c r="D18" s="122" t="str">
        <f>IF(G12&gt;"",G12&amp;" / "&amp;G13,"")</f>
        <v>Sofia Levchuk  / Karina Fozilova</v>
      </c>
      <c r="E18" s="133"/>
      <c r="F18" s="123">
        <v>9</v>
      </c>
      <c r="G18" s="123">
        <v>3</v>
      </c>
      <c r="H18" s="123">
        <v>8</v>
      </c>
      <c r="I18" s="123"/>
      <c r="J18" s="128"/>
      <c r="K18" s="129">
        <f>IF(ISBLANK(F18),"",COUNTIF(F18:J18,"&gt;=0"))</f>
        <v>3</v>
      </c>
      <c r="L18" s="130">
        <f>IF(ISBLANK(F18),"",IF(LEFT(F18)="-",1,0)+IF(LEFT(G18)="-",1,0)+IF(LEFT(H18)="-",1,0)+IF(LEFT(I18)="-",1,0)+IF(LEFT(J18)="-",1,0))</f>
        <v>0</v>
      </c>
      <c r="M18" s="131">
        <f t="shared" si="0"/>
        <v>1</v>
      </c>
      <c r="N18" s="130">
        <f t="shared" si="0"/>
      </c>
    </row>
    <row r="19" spans="2:14" ht="15">
      <c r="B19" s="121" t="s">
        <v>81</v>
      </c>
      <c r="C19" s="175" t="str">
        <f>IF(C9&gt;"",C9&amp;" - "&amp;G10,"")</f>
        <v>Aleksandra Titievskaja - Karina Fozilova</v>
      </c>
      <c r="D19" s="175"/>
      <c r="E19" s="122"/>
      <c r="F19" s="123"/>
      <c r="G19" s="123"/>
      <c r="H19" s="123"/>
      <c r="I19" s="123"/>
      <c r="J19" s="128"/>
      <c r="K19" s="129">
        <f>IF(ISBLANK(F19),"",COUNTIF(F19:J19,"&gt;=0"))</f>
      </c>
      <c r="L19" s="130">
        <f>IF(ISBLANK(F19),"",IF(LEFT(F19)="-",1,0)+IF(LEFT(G19)="-",1,0)+IF(LEFT(H19)="-",1,0)+IF(LEFT(I19)="-",1,0)+IF(LEFT(J19)="-",1,0))</f>
      </c>
      <c r="M19" s="131">
        <f t="shared" si="0"/>
      </c>
      <c r="N19" s="130">
        <f t="shared" si="0"/>
      </c>
    </row>
    <row r="20" spans="2:14" ht="15.75" thickBot="1">
      <c r="B20" s="121" t="s">
        <v>82</v>
      </c>
      <c r="C20" s="175" t="str">
        <f>IF(C10&gt;"",C10&amp;" - "&amp;G9,"")</f>
        <v>Yang Yixin - Sofia Levchuk </v>
      </c>
      <c r="D20" s="175"/>
      <c r="E20" s="122"/>
      <c r="F20" s="123"/>
      <c r="G20" s="123"/>
      <c r="H20" s="123"/>
      <c r="I20" s="123"/>
      <c r="J20" s="128"/>
      <c r="K20" s="134">
        <f>IF(ISBLANK(F20),"",COUNTIF(F20:J20,"&gt;=0"))</f>
      </c>
      <c r="L20" s="135">
        <f>IF(ISBLANK(F20),"",IF(LEFT(F20)="-",1,0)+IF(LEFT(G20)="-",1,0)+IF(LEFT(H20)="-",1,0)+IF(LEFT(I20)="-",1,0)+IF(LEFT(J20)="-",1,0))</f>
      </c>
      <c r="M20" s="136">
        <f t="shared" si="0"/>
      </c>
      <c r="N20" s="135">
        <f t="shared" si="0"/>
      </c>
    </row>
    <row r="21" spans="2:14" ht="19.5" thickBot="1">
      <c r="B21" s="137"/>
      <c r="C21" s="137"/>
      <c r="D21" s="137"/>
      <c r="E21" s="137"/>
      <c r="F21" s="138"/>
      <c r="G21" s="138"/>
      <c r="H21" s="139"/>
      <c r="I21" s="176" t="s">
        <v>83</v>
      </c>
      <c r="J21" s="176"/>
      <c r="K21" s="140">
        <f>COUNTIF(K16:K20,"=3")</f>
        <v>3</v>
      </c>
      <c r="L21" s="141">
        <f>COUNTIF(L16:L20,"=3")</f>
        <v>0</v>
      </c>
      <c r="M21" s="142">
        <f>SUM(M16:M20)</f>
        <v>3</v>
      </c>
      <c r="N21" s="143">
        <f>SUM(N16:N20)</f>
        <v>0</v>
      </c>
    </row>
    <row r="22" spans="2:14" ht="15">
      <c r="B22" s="144" t="s">
        <v>84</v>
      </c>
      <c r="C22" s="137"/>
      <c r="D22" s="137"/>
      <c r="E22" s="137"/>
      <c r="F22" s="137"/>
      <c r="G22" s="137"/>
      <c r="H22" s="137"/>
      <c r="I22" s="137"/>
      <c r="J22" s="137"/>
      <c r="K22" s="105"/>
      <c r="L22" s="105"/>
      <c r="M22" s="105"/>
      <c r="N22" s="105"/>
    </row>
    <row r="23" spans="2:14" ht="15">
      <c r="B23" s="145" t="s">
        <v>85</v>
      </c>
      <c r="C23" s="146"/>
      <c r="D23" s="145" t="s">
        <v>86</v>
      </c>
      <c r="E23" s="146"/>
      <c r="F23" s="145" t="s">
        <v>19</v>
      </c>
      <c r="G23" s="145"/>
      <c r="H23" s="144"/>
      <c r="J23" s="177" t="s">
        <v>87</v>
      </c>
      <c r="K23" s="177"/>
      <c r="L23" s="177"/>
      <c r="M23" s="177"/>
      <c r="N23" s="177"/>
    </row>
    <row r="24" spans="2:14" ht="21.75" thickBot="1">
      <c r="B24" s="178"/>
      <c r="C24" s="178"/>
      <c r="D24" s="178"/>
      <c r="E24" s="147"/>
      <c r="F24" s="178"/>
      <c r="G24" s="178"/>
      <c r="H24" s="178"/>
      <c r="I24" s="178"/>
      <c r="J24" s="179" t="str">
        <f>IF(M21=3,C8,IF(N21=3,G8,""))</f>
        <v>PT Espoo</v>
      </c>
      <c r="K24" s="179"/>
      <c r="L24" s="179"/>
      <c r="M24" s="179"/>
      <c r="N24" s="179"/>
    </row>
    <row r="25" spans="2:14" ht="12.75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8" spans="2:14" ht="12.75">
      <c r="B28" s="101"/>
      <c r="C28" s="101"/>
      <c r="D28" s="101"/>
      <c r="E28" s="101"/>
      <c r="F28" s="102"/>
      <c r="G28" s="103" t="s">
        <v>61</v>
      </c>
      <c r="H28" s="104"/>
      <c r="I28" s="184"/>
      <c r="J28" s="184"/>
      <c r="K28" s="184"/>
      <c r="L28" s="184"/>
      <c r="M28" s="184"/>
      <c r="N28" s="184"/>
    </row>
    <row r="29" spans="2:14" ht="12.75">
      <c r="B29" s="105"/>
      <c r="C29" s="106" t="s">
        <v>64</v>
      </c>
      <c r="D29" s="106"/>
      <c r="E29" s="105"/>
      <c r="F29" s="107"/>
      <c r="G29" s="108" t="s">
        <v>62</v>
      </c>
      <c r="H29" s="109"/>
      <c r="I29" s="184"/>
      <c r="J29" s="184"/>
      <c r="K29" s="184"/>
      <c r="L29" s="184"/>
      <c r="M29" s="184"/>
      <c r="N29" s="184"/>
    </row>
    <row r="30" spans="2:14" ht="15.75">
      <c r="B30" s="105"/>
      <c r="C30" s="110" t="s">
        <v>116</v>
      </c>
      <c r="D30" s="110"/>
      <c r="E30" s="105"/>
      <c r="F30" s="107"/>
      <c r="G30" s="108" t="s">
        <v>63</v>
      </c>
      <c r="H30" s="109"/>
      <c r="I30" s="184" t="s">
        <v>52</v>
      </c>
      <c r="J30" s="184"/>
      <c r="K30" s="184"/>
      <c r="L30" s="184"/>
      <c r="M30" s="184"/>
      <c r="N30" s="184"/>
    </row>
    <row r="31" spans="2:14" ht="15.75">
      <c r="B31" s="105"/>
      <c r="C31" s="105" t="s">
        <v>117</v>
      </c>
      <c r="D31" s="110"/>
      <c r="E31" s="105"/>
      <c r="F31" s="107"/>
      <c r="G31" s="108" t="s">
        <v>118</v>
      </c>
      <c r="H31" s="109"/>
      <c r="I31" s="184"/>
      <c r="J31" s="184"/>
      <c r="K31" s="184"/>
      <c r="L31" s="184"/>
      <c r="M31" s="184"/>
      <c r="N31" s="184"/>
    </row>
    <row r="32" spans="2:14" ht="13.5" thickBot="1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2:14" ht="12.75">
      <c r="B33" s="111" t="s">
        <v>67</v>
      </c>
      <c r="C33" s="185" t="s">
        <v>55</v>
      </c>
      <c r="D33" s="185"/>
      <c r="E33" s="112"/>
      <c r="F33" s="111" t="s">
        <v>68</v>
      </c>
      <c r="G33" s="185" t="s">
        <v>23</v>
      </c>
      <c r="H33" s="185"/>
      <c r="I33" s="185"/>
      <c r="J33" s="185"/>
      <c r="K33" s="185"/>
      <c r="L33" s="185"/>
      <c r="M33" s="185"/>
      <c r="N33" s="185"/>
    </row>
    <row r="34" spans="2:14" ht="15">
      <c r="B34" s="113" t="s">
        <v>69</v>
      </c>
      <c r="C34" s="180" t="s">
        <v>156</v>
      </c>
      <c r="D34" s="180"/>
      <c r="E34" s="114"/>
      <c r="F34" s="113" t="s">
        <v>70</v>
      </c>
      <c r="G34" s="180" t="s">
        <v>112</v>
      </c>
      <c r="H34" s="180"/>
      <c r="I34" s="180"/>
      <c r="J34" s="180"/>
      <c r="K34" s="180"/>
      <c r="L34" s="180"/>
      <c r="M34" s="180"/>
      <c r="N34" s="180"/>
    </row>
    <row r="35" spans="2:14" ht="15">
      <c r="B35" s="113" t="s">
        <v>71</v>
      </c>
      <c r="C35" s="180" t="s">
        <v>157</v>
      </c>
      <c r="D35" s="180"/>
      <c r="E35" s="114"/>
      <c r="F35" s="113" t="s">
        <v>72</v>
      </c>
      <c r="G35" s="180" t="s">
        <v>158</v>
      </c>
      <c r="H35" s="180"/>
      <c r="I35" s="180"/>
      <c r="J35" s="180"/>
      <c r="K35" s="180"/>
      <c r="L35" s="180"/>
      <c r="M35" s="180"/>
      <c r="N35" s="180"/>
    </row>
    <row r="36" spans="2:14" ht="12.75">
      <c r="B36" s="183" t="s">
        <v>119</v>
      </c>
      <c r="C36" s="183"/>
      <c r="D36" s="183"/>
      <c r="E36" s="115"/>
      <c r="F36" s="183" t="s">
        <v>119</v>
      </c>
      <c r="G36" s="183"/>
      <c r="H36" s="183"/>
      <c r="I36" s="183"/>
      <c r="J36" s="183"/>
      <c r="K36" s="183"/>
      <c r="L36" s="183"/>
      <c r="M36" s="183"/>
      <c r="N36" s="183"/>
    </row>
    <row r="37" spans="2:14" ht="12.75">
      <c r="B37" s="116" t="s">
        <v>120</v>
      </c>
      <c r="C37" s="180" t="s">
        <v>156</v>
      </c>
      <c r="D37" s="180"/>
      <c r="E37" s="114"/>
      <c r="F37" s="116" t="s">
        <v>120</v>
      </c>
      <c r="G37" s="180" t="s">
        <v>158</v>
      </c>
      <c r="H37" s="180"/>
      <c r="I37" s="180"/>
      <c r="J37" s="180"/>
      <c r="K37" s="180"/>
      <c r="L37" s="180"/>
      <c r="M37" s="180"/>
      <c r="N37" s="180"/>
    </row>
    <row r="38" spans="2:14" ht="13.5" thickBot="1">
      <c r="B38" s="117" t="s">
        <v>120</v>
      </c>
      <c r="C38" s="181" t="s">
        <v>157</v>
      </c>
      <c r="D38" s="181"/>
      <c r="E38" s="118"/>
      <c r="F38" s="117" t="s">
        <v>120</v>
      </c>
      <c r="G38" s="181" t="s">
        <v>113</v>
      </c>
      <c r="H38" s="181"/>
      <c r="I38" s="181"/>
      <c r="J38" s="181"/>
      <c r="K38" s="181"/>
      <c r="L38" s="181"/>
      <c r="M38" s="181"/>
      <c r="N38" s="181"/>
    </row>
    <row r="39" spans="2:14" ht="12.7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2:14" ht="13.5" thickBot="1">
      <c r="B40" s="119" t="s">
        <v>75</v>
      </c>
      <c r="C40" s="105"/>
      <c r="D40" s="105"/>
      <c r="E40" s="105"/>
      <c r="F40" s="120">
        <v>1</v>
      </c>
      <c r="G40" s="120">
        <v>2</v>
      </c>
      <c r="H40" s="120">
        <v>3</v>
      </c>
      <c r="I40" s="120">
        <v>4</v>
      </c>
      <c r="J40" s="120">
        <v>5</v>
      </c>
      <c r="K40" s="182" t="s">
        <v>7</v>
      </c>
      <c r="L40" s="182"/>
      <c r="M40" s="120" t="s">
        <v>76</v>
      </c>
      <c r="N40" s="120" t="s">
        <v>77</v>
      </c>
    </row>
    <row r="41" spans="2:14" ht="15">
      <c r="B41" s="121" t="s">
        <v>78</v>
      </c>
      <c r="C41" s="175" t="str">
        <f>IF(C34&gt;"",C34&amp;" - "&amp;G34,"")</f>
        <v>Tamila Vlasova - Aleksandra Seppänen</v>
      </c>
      <c r="D41" s="175"/>
      <c r="E41" s="122"/>
      <c r="F41" s="123">
        <v>-5</v>
      </c>
      <c r="G41" s="123">
        <v>9</v>
      </c>
      <c r="H41" s="123">
        <v>-9</v>
      </c>
      <c r="I41" s="123">
        <v>7</v>
      </c>
      <c r="J41" s="124">
        <v>12</v>
      </c>
      <c r="K41" s="125">
        <f>IF(ISBLANK(F41),"",COUNTIF(F41:J41,"&gt;=0"))</f>
        <v>3</v>
      </c>
      <c r="L41" s="126">
        <f>IF(ISBLANK(F41),"",IF(LEFT(F41)="-",1,0)+IF(LEFT(G41)="-",1,0)+IF(LEFT(H41)="-",1,0)+IF(LEFT(I41)="-",1,0)+IF(LEFT(J41)="-",1,0))</f>
        <v>2</v>
      </c>
      <c r="M41" s="127">
        <f aca="true" t="shared" si="1" ref="M41:N45">IF(K41=3,1,"")</f>
        <v>1</v>
      </c>
      <c r="N41" s="126">
        <f t="shared" si="1"/>
      </c>
    </row>
    <row r="42" spans="2:14" ht="15">
      <c r="B42" s="121" t="s">
        <v>79</v>
      </c>
      <c r="C42" s="175" t="str">
        <f>IF(C35&gt;"",C35&amp;" - "&amp;G35,"")</f>
        <v>Alisa Vlasova - Kaarina Saarialho</v>
      </c>
      <c r="D42" s="175"/>
      <c r="E42" s="122"/>
      <c r="F42" s="123">
        <v>-3</v>
      </c>
      <c r="G42" s="123">
        <v>-6</v>
      </c>
      <c r="H42" s="123">
        <v>-5</v>
      </c>
      <c r="I42" s="123"/>
      <c r="J42" s="128"/>
      <c r="K42" s="129">
        <f>IF(ISBLANK(F42),"",COUNTIF(F42:J42,"&gt;=0"))</f>
        <v>0</v>
      </c>
      <c r="L42" s="130">
        <f>IF(ISBLANK(F42),"",IF(LEFT(F42)="-",1,0)+IF(LEFT(G42)="-",1,0)+IF(LEFT(H42)="-",1,0)+IF(LEFT(I42)="-",1,0)+IF(LEFT(J42)="-",1,0))</f>
        <v>3</v>
      </c>
      <c r="M42" s="131">
        <f t="shared" si="1"/>
      </c>
      <c r="N42" s="130">
        <f t="shared" si="1"/>
        <v>1</v>
      </c>
    </row>
    <row r="43" spans="2:14" ht="12.75">
      <c r="B43" s="132" t="s">
        <v>121</v>
      </c>
      <c r="C43" s="122" t="str">
        <f>IF(C37&gt;"",C37&amp;" / "&amp;C38,"")</f>
        <v>Tamila Vlasova / Alisa Vlasova</v>
      </c>
      <c r="D43" s="122" t="str">
        <f>IF(G37&gt;"",G37&amp;" / "&amp;G38,"")</f>
        <v>Kaarina Saarialho / Ella Kellow</v>
      </c>
      <c r="E43" s="133"/>
      <c r="F43" s="123">
        <v>-9</v>
      </c>
      <c r="G43" s="123">
        <v>-4</v>
      </c>
      <c r="H43" s="123">
        <v>9</v>
      </c>
      <c r="I43" s="123">
        <v>-4</v>
      </c>
      <c r="J43" s="128"/>
      <c r="K43" s="129">
        <f>IF(ISBLANK(F43),"",COUNTIF(F43:J43,"&gt;=0"))</f>
        <v>1</v>
      </c>
      <c r="L43" s="130">
        <f>IF(ISBLANK(F43),"",IF(LEFT(F43)="-",1,0)+IF(LEFT(G43)="-",1,0)+IF(LEFT(H43)="-",1,0)+IF(LEFT(I43)="-",1,0)+IF(LEFT(J43)="-",1,0))</f>
        <v>3</v>
      </c>
      <c r="M43" s="131">
        <f t="shared" si="1"/>
      </c>
      <c r="N43" s="130">
        <f t="shared" si="1"/>
        <v>1</v>
      </c>
    </row>
    <row r="44" spans="2:14" ht="15">
      <c r="B44" s="121" t="s">
        <v>81</v>
      </c>
      <c r="C44" s="175" t="str">
        <f>IF(C34&gt;"",C34&amp;" - "&amp;G35,"")</f>
        <v>Tamila Vlasova - Kaarina Saarialho</v>
      </c>
      <c r="D44" s="175"/>
      <c r="E44" s="122"/>
      <c r="F44" s="123">
        <v>-5</v>
      </c>
      <c r="G44" s="123">
        <v>-7</v>
      </c>
      <c r="H44" s="123">
        <v>-7</v>
      </c>
      <c r="I44" s="123"/>
      <c r="J44" s="128"/>
      <c r="K44" s="129">
        <f>IF(ISBLANK(F44),"",COUNTIF(F44:J44,"&gt;=0"))</f>
        <v>0</v>
      </c>
      <c r="L44" s="130">
        <f>IF(ISBLANK(F44),"",IF(LEFT(F44)="-",1,0)+IF(LEFT(G44)="-",1,0)+IF(LEFT(H44)="-",1,0)+IF(LEFT(I44)="-",1,0)+IF(LEFT(J44)="-",1,0))</f>
        <v>3</v>
      </c>
      <c r="M44" s="131">
        <f t="shared" si="1"/>
      </c>
      <c r="N44" s="130">
        <f t="shared" si="1"/>
        <v>1</v>
      </c>
    </row>
    <row r="45" spans="2:14" ht="15.75" thickBot="1">
      <c r="B45" s="121" t="s">
        <v>82</v>
      </c>
      <c r="C45" s="175" t="str">
        <f>IF(C35&gt;"",C35&amp;" - "&amp;G34,"")</f>
        <v>Alisa Vlasova - Aleksandra Seppänen</v>
      </c>
      <c r="D45" s="175"/>
      <c r="E45" s="122"/>
      <c r="F45" s="123"/>
      <c r="G45" s="123"/>
      <c r="H45" s="123"/>
      <c r="I45" s="123"/>
      <c r="J45" s="128"/>
      <c r="K45" s="134">
        <f>IF(ISBLANK(F45),"",COUNTIF(F45:J45,"&gt;=0"))</f>
      </c>
      <c r="L45" s="135">
        <f>IF(ISBLANK(F45),"",IF(LEFT(F45)="-",1,0)+IF(LEFT(G45)="-",1,0)+IF(LEFT(H45)="-",1,0)+IF(LEFT(I45)="-",1,0)+IF(LEFT(J45)="-",1,0))</f>
      </c>
      <c r="M45" s="136">
        <f t="shared" si="1"/>
      </c>
      <c r="N45" s="135">
        <f t="shared" si="1"/>
      </c>
    </row>
    <row r="46" spans="2:14" ht="19.5" thickBot="1">
      <c r="B46" s="137"/>
      <c r="C46" s="137"/>
      <c r="D46" s="137"/>
      <c r="E46" s="137"/>
      <c r="F46" s="138"/>
      <c r="G46" s="138"/>
      <c r="H46" s="139"/>
      <c r="I46" s="176" t="s">
        <v>83</v>
      </c>
      <c r="J46" s="176"/>
      <c r="K46" s="140">
        <f>COUNTIF(K41:K45,"=3")</f>
        <v>1</v>
      </c>
      <c r="L46" s="141">
        <f>COUNTIF(L41:L45,"=3")</f>
        <v>3</v>
      </c>
      <c r="M46" s="142">
        <f>SUM(M41:M45)</f>
        <v>1</v>
      </c>
      <c r="N46" s="143">
        <f>SUM(N41:N45)</f>
        <v>3</v>
      </c>
    </row>
    <row r="47" spans="2:14" ht="15">
      <c r="B47" s="144" t="s">
        <v>84</v>
      </c>
      <c r="C47" s="137"/>
      <c r="D47" s="137"/>
      <c r="E47" s="137"/>
      <c r="F47" s="137"/>
      <c r="G47" s="137"/>
      <c r="H47" s="137"/>
      <c r="I47" s="137"/>
      <c r="J47" s="137"/>
      <c r="K47" s="105"/>
      <c r="L47" s="105"/>
      <c r="M47" s="105"/>
      <c r="N47" s="105"/>
    </row>
    <row r="48" spans="2:14" ht="15">
      <c r="B48" s="145" t="s">
        <v>85</v>
      </c>
      <c r="C48" s="146"/>
      <c r="D48" s="145" t="s">
        <v>86</v>
      </c>
      <c r="E48" s="146"/>
      <c r="F48" s="145" t="s">
        <v>19</v>
      </c>
      <c r="G48" s="145"/>
      <c r="H48" s="144"/>
      <c r="J48" s="177" t="s">
        <v>87</v>
      </c>
      <c r="K48" s="177"/>
      <c r="L48" s="177"/>
      <c r="M48" s="177"/>
      <c r="N48" s="177"/>
    </row>
    <row r="49" spans="2:14" ht="21.75" thickBot="1">
      <c r="B49" s="178"/>
      <c r="C49" s="178"/>
      <c r="D49" s="178"/>
      <c r="E49" s="147"/>
      <c r="F49" s="178"/>
      <c r="G49" s="178"/>
      <c r="H49" s="178"/>
      <c r="I49" s="178"/>
      <c r="J49" s="179" t="str">
        <f>IF(M46=3,C33,IF(N46=3,G33,""))</f>
        <v>MBF</v>
      </c>
      <c r="K49" s="179"/>
      <c r="L49" s="179"/>
      <c r="M49" s="179"/>
      <c r="N49" s="179"/>
    </row>
    <row r="50" spans="2:14" ht="12.75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3" spans="2:14" ht="12.75">
      <c r="B53" s="101"/>
      <c r="C53" s="101"/>
      <c r="D53" s="101"/>
      <c r="E53" s="101"/>
      <c r="F53" s="102"/>
      <c r="G53" s="103" t="s">
        <v>61</v>
      </c>
      <c r="H53" s="104"/>
      <c r="I53" s="184"/>
      <c r="J53" s="184"/>
      <c r="K53" s="184"/>
      <c r="L53" s="184"/>
      <c r="M53" s="184"/>
      <c r="N53" s="184"/>
    </row>
    <row r="54" spans="2:14" ht="12.75">
      <c r="B54" s="105"/>
      <c r="C54" s="106" t="s">
        <v>64</v>
      </c>
      <c r="D54" s="106"/>
      <c r="E54" s="105"/>
      <c r="F54" s="107"/>
      <c r="G54" s="108" t="s">
        <v>62</v>
      </c>
      <c r="H54" s="109"/>
      <c r="I54" s="184"/>
      <c r="J54" s="184"/>
      <c r="K54" s="184"/>
      <c r="L54" s="184"/>
      <c r="M54" s="184"/>
      <c r="N54" s="184"/>
    </row>
    <row r="55" spans="2:14" ht="15.75">
      <c r="B55" s="105"/>
      <c r="C55" s="110" t="s">
        <v>116</v>
      </c>
      <c r="D55" s="110"/>
      <c r="E55" s="105"/>
      <c r="F55" s="107"/>
      <c r="G55" s="108" t="s">
        <v>63</v>
      </c>
      <c r="H55" s="109"/>
      <c r="I55" s="184" t="s">
        <v>52</v>
      </c>
      <c r="J55" s="184"/>
      <c r="K55" s="184"/>
      <c r="L55" s="184"/>
      <c r="M55" s="184"/>
      <c r="N55" s="184"/>
    </row>
    <row r="56" spans="2:14" ht="15.75">
      <c r="B56" s="105"/>
      <c r="C56" s="105" t="s">
        <v>117</v>
      </c>
      <c r="D56" s="110"/>
      <c r="E56" s="105"/>
      <c r="F56" s="107"/>
      <c r="G56" s="108" t="s">
        <v>118</v>
      </c>
      <c r="H56" s="109"/>
      <c r="I56" s="184"/>
      <c r="J56" s="184"/>
      <c r="K56" s="184"/>
      <c r="L56" s="184"/>
      <c r="M56" s="184"/>
      <c r="N56" s="184"/>
    </row>
    <row r="57" spans="2:14" ht="13.5" thickBot="1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2:14" ht="12.75">
      <c r="B58" s="111" t="s">
        <v>67</v>
      </c>
      <c r="C58" s="185" t="s">
        <v>33</v>
      </c>
      <c r="D58" s="185"/>
      <c r="E58" s="112"/>
      <c r="F58" s="111" t="s">
        <v>68</v>
      </c>
      <c r="G58" s="185" t="s">
        <v>55</v>
      </c>
      <c r="H58" s="185"/>
      <c r="I58" s="185"/>
      <c r="J58" s="185"/>
      <c r="K58" s="185"/>
      <c r="L58" s="185"/>
      <c r="M58" s="185"/>
      <c r="N58" s="185"/>
    </row>
    <row r="59" spans="2:14" ht="15">
      <c r="B59" s="113" t="s">
        <v>69</v>
      </c>
      <c r="C59" s="180" t="s">
        <v>153</v>
      </c>
      <c r="D59" s="180"/>
      <c r="E59" s="114"/>
      <c r="F59" s="113" t="s">
        <v>70</v>
      </c>
      <c r="G59" s="180" t="s">
        <v>156</v>
      </c>
      <c r="H59" s="180"/>
      <c r="I59" s="180"/>
      <c r="J59" s="180"/>
      <c r="K59" s="180"/>
      <c r="L59" s="180"/>
      <c r="M59" s="180"/>
      <c r="N59" s="180"/>
    </row>
    <row r="60" spans="2:14" ht="15">
      <c r="B60" s="113" t="s">
        <v>71</v>
      </c>
      <c r="C60" s="180" t="s">
        <v>122</v>
      </c>
      <c r="D60" s="180"/>
      <c r="E60" s="114"/>
      <c r="F60" s="113" t="s">
        <v>72</v>
      </c>
      <c r="G60" s="180" t="s">
        <v>157</v>
      </c>
      <c r="H60" s="180"/>
      <c r="I60" s="180"/>
      <c r="J60" s="180"/>
      <c r="K60" s="180"/>
      <c r="L60" s="180"/>
      <c r="M60" s="180"/>
      <c r="N60" s="180"/>
    </row>
    <row r="61" spans="2:14" ht="12.75">
      <c r="B61" s="183" t="s">
        <v>119</v>
      </c>
      <c r="C61" s="183"/>
      <c r="D61" s="183"/>
      <c r="E61" s="115"/>
      <c r="F61" s="183" t="s">
        <v>119</v>
      </c>
      <c r="G61" s="183"/>
      <c r="H61" s="183"/>
      <c r="I61" s="183"/>
      <c r="J61" s="183"/>
      <c r="K61" s="183"/>
      <c r="L61" s="183"/>
      <c r="M61" s="183"/>
      <c r="N61" s="183"/>
    </row>
    <row r="62" spans="2:14" ht="12.75">
      <c r="B62" s="116" t="s">
        <v>120</v>
      </c>
      <c r="C62" s="180" t="s">
        <v>153</v>
      </c>
      <c r="D62" s="180"/>
      <c r="E62" s="114"/>
      <c r="F62" s="116" t="s">
        <v>120</v>
      </c>
      <c r="G62" s="180" t="s">
        <v>156</v>
      </c>
      <c r="H62" s="180"/>
      <c r="I62" s="180"/>
      <c r="J62" s="180"/>
      <c r="K62" s="180"/>
      <c r="L62" s="180"/>
      <c r="M62" s="180"/>
      <c r="N62" s="180"/>
    </row>
    <row r="63" spans="2:14" ht="13.5" thickBot="1">
      <c r="B63" s="117" t="s">
        <v>120</v>
      </c>
      <c r="C63" s="181" t="s">
        <v>123</v>
      </c>
      <c r="D63" s="181"/>
      <c r="E63" s="118"/>
      <c r="F63" s="117" t="s">
        <v>120</v>
      </c>
      <c r="G63" s="181" t="s">
        <v>157</v>
      </c>
      <c r="H63" s="181"/>
      <c r="I63" s="181"/>
      <c r="J63" s="181"/>
      <c r="K63" s="181"/>
      <c r="L63" s="181"/>
      <c r="M63" s="181"/>
      <c r="N63" s="181"/>
    </row>
    <row r="64" spans="2:14" ht="12.75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2:14" ht="13.5" thickBot="1">
      <c r="B65" s="119" t="s">
        <v>75</v>
      </c>
      <c r="C65" s="105"/>
      <c r="D65" s="105"/>
      <c r="E65" s="105"/>
      <c r="F65" s="120">
        <v>1</v>
      </c>
      <c r="G65" s="120">
        <v>2</v>
      </c>
      <c r="H65" s="120">
        <v>3</v>
      </c>
      <c r="I65" s="120">
        <v>4</v>
      </c>
      <c r="J65" s="120">
        <v>5</v>
      </c>
      <c r="K65" s="182" t="s">
        <v>7</v>
      </c>
      <c r="L65" s="182"/>
      <c r="M65" s="120" t="s">
        <v>76</v>
      </c>
      <c r="N65" s="120" t="s">
        <v>77</v>
      </c>
    </row>
    <row r="66" spans="2:14" ht="15">
      <c r="B66" s="121" t="s">
        <v>78</v>
      </c>
      <c r="C66" s="175" t="str">
        <f>IF(C59&gt;"",C59&amp;" - "&amp;G59,"")</f>
        <v>Aleksandra Titievskaja - Tamila Vlasova</v>
      </c>
      <c r="D66" s="175"/>
      <c r="E66" s="122"/>
      <c r="F66" s="123">
        <v>-10</v>
      </c>
      <c r="G66" s="123">
        <v>3</v>
      </c>
      <c r="H66" s="123">
        <v>5</v>
      </c>
      <c r="I66" s="123">
        <v>6</v>
      </c>
      <c r="J66" s="124"/>
      <c r="K66" s="125">
        <f>IF(ISBLANK(F66),"",COUNTIF(F66:J66,"&gt;=0"))</f>
        <v>3</v>
      </c>
      <c r="L66" s="126">
        <f>IF(ISBLANK(F66),"",IF(LEFT(F66)="-",1,0)+IF(LEFT(G66)="-",1,0)+IF(LEFT(H66)="-",1,0)+IF(LEFT(I66)="-",1,0)+IF(LEFT(J66)="-",1,0))</f>
        <v>1</v>
      </c>
      <c r="M66" s="127">
        <f aca="true" t="shared" si="2" ref="M66:N70">IF(K66=3,1,"")</f>
        <v>1</v>
      </c>
      <c r="N66" s="126">
        <f t="shared" si="2"/>
      </c>
    </row>
    <row r="67" spans="2:14" ht="15">
      <c r="B67" s="121" t="s">
        <v>79</v>
      </c>
      <c r="C67" s="175" t="str">
        <f>IF(C60&gt;"",C60&amp;" - "&amp;G60,"")</f>
        <v>Alisa Sinishin - Alisa Vlasova</v>
      </c>
      <c r="D67" s="175"/>
      <c r="E67" s="122"/>
      <c r="F67" s="123">
        <v>5</v>
      </c>
      <c r="G67" s="123">
        <v>8</v>
      </c>
      <c r="H67" s="123">
        <v>4</v>
      </c>
      <c r="I67" s="123"/>
      <c r="J67" s="128"/>
      <c r="K67" s="129">
        <f>IF(ISBLANK(F67),"",COUNTIF(F67:J67,"&gt;=0"))</f>
        <v>3</v>
      </c>
      <c r="L67" s="130">
        <f>IF(ISBLANK(F67),"",IF(LEFT(F67)="-",1,0)+IF(LEFT(G67)="-",1,0)+IF(LEFT(H67)="-",1,0)+IF(LEFT(I67)="-",1,0)+IF(LEFT(J67)="-",1,0))</f>
        <v>0</v>
      </c>
      <c r="M67" s="131">
        <f t="shared" si="2"/>
        <v>1</v>
      </c>
      <c r="N67" s="130">
        <f t="shared" si="2"/>
      </c>
    </row>
    <row r="68" spans="2:14" ht="12.75">
      <c r="B68" s="132" t="s">
        <v>121</v>
      </c>
      <c r="C68" s="122" t="str">
        <f>IF(C62&gt;"",C62&amp;" / "&amp;C63,"")</f>
        <v>Aleksandra Titievskaja / Yang Yixin</v>
      </c>
      <c r="D68" s="122" t="str">
        <f>IF(G62&gt;"",G62&amp;" / "&amp;G63,"")</f>
        <v>Tamila Vlasova / Alisa Vlasova</v>
      </c>
      <c r="E68" s="133"/>
      <c r="F68" s="123">
        <v>3</v>
      </c>
      <c r="G68" s="123">
        <v>1</v>
      </c>
      <c r="H68" s="123">
        <v>6</v>
      </c>
      <c r="I68" s="123"/>
      <c r="J68" s="128"/>
      <c r="K68" s="129">
        <f>IF(ISBLANK(F68),"",COUNTIF(F68:J68,"&gt;=0"))</f>
        <v>3</v>
      </c>
      <c r="L68" s="130">
        <f>IF(ISBLANK(F68),"",IF(LEFT(F68)="-",1,0)+IF(LEFT(G68)="-",1,0)+IF(LEFT(H68)="-",1,0)+IF(LEFT(I68)="-",1,0)+IF(LEFT(J68)="-",1,0))</f>
        <v>0</v>
      </c>
      <c r="M68" s="131">
        <f t="shared" si="2"/>
        <v>1</v>
      </c>
      <c r="N68" s="130">
        <f t="shared" si="2"/>
      </c>
    </row>
    <row r="69" spans="2:14" ht="15">
      <c r="B69" s="121" t="s">
        <v>81</v>
      </c>
      <c r="C69" s="175" t="str">
        <f>IF(C59&gt;"",C59&amp;" - "&amp;G60,"")</f>
        <v>Aleksandra Titievskaja - Alisa Vlasova</v>
      </c>
      <c r="D69" s="175"/>
      <c r="E69" s="122"/>
      <c r="F69" s="123"/>
      <c r="G69" s="123"/>
      <c r="H69" s="123"/>
      <c r="I69" s="123"/>
      <c r="J69" s="128"/>
      <c r="K69" s="129">
        <f>IF(ISBLANK(F69),"",COUNTIF(F69:J69,"&gt;=0"))</f>
      </c>
      <c r="L69" s="130">
        <f>IF(ISBLANK(F69),"",IF(LEFT(F69)="-",1,0)+IF(LEFT(G69)="-",1,0)+IF(LEFT(H69)="-",1,0)+IF(LEFT(I69)="-",1,0)+IF(LEFT(J69)="-",1,0))</f>
      </c>
      <c r="M69" s="131">
        <f t="shared" si="2"/>
      </c>
      <c r="N69" s="130">
        <f t="shared" si="2"/>
      </c>
    </row>
    <row r="70" spans="2:14" ht="15.75" thickBot="1">
      <c r="B70" s="121" t="s">
        <v>82</v>
      </c>
      <c r="C70" s="175" t="str">
        <f>IF(C60&gt;"",C60&amp;" - "&amp;G59,"")</f>
        <v>Alisa Sinishin - Tamila Vlasova</v>
      </c>
      <c r="D70" s="175"/>
      <c r="E70" s="122"/>
      <c r="F70" s="123"/>
      <c r="G70" s="123"/>
      <c r="H70" s="123"/>
      <c r="I70" s="123"/>
      <c r="J70" s="128"/>
      <c r="K70" s="134">
        <f>IF(ISBLANK(F70),"",COUNTIF(F70:J70,"&gt;=0"))</f>
      </c>
      <c r="L70" s="135">
        <f>IF(ISBLANK(F70),"",IF(LEFT(F70)="-",1,0)+IF(LEFT(G70)="-",1,0)+IF(LEFT(H70)="-",1,0)+IF(LEFT(I70)="-",1,0)+IF(LEFT(J70)="-",1,0))</f>
      </c>
      <c r="M70" s="136">
        <f t="shared" si="2"/>
      </c>
      <c r="N70" s="135">
        <f t="shared" si="2"/>
      </c>
    </row>
    <row r="71" spans="2:14" ht="19.5" thickBot="1">
      <c r="B71" s="137"/>
      <c r="C71" s="137"/>
      <c r="D71" s="137"/>
      <c r="E71" s="137"/>
      <c r="F71" s="138"/>
      <c r="G71" s="138"/>
      <c r="H71" s="139"/>
      <c r="I71" s="176" t="s">
        <v>83</v>
      </c>
      <c r="J71" s="176"/>
      <c r="K71" s="140">
        <f>COUNTIF(K66:K70,"=3")</f>
        <v>3</v>
      </c>
      <c r="L71" s="141">
        <f>COUNTIF(L66:L70,"=3")</f>
        <v>0</v>
      </c>
      <c r="M71" s="142">
        <f>SUM(M66:M70)</f>
        <v>3</v>
      </c>
      <c r="N71" s="143">
        <f>SUM(N66:N70)</f>
        <v>0</v>
      </c>
    </row>
    <row r="72" spans="2:14" ht="15">
      <c r="B72" s="144" t="s">
        <v>84</v>
      </c>
      <c r="C72" s="137"/>
      <c r="D72" s="137"/>
      <c r="E72" s="137"/>
      <c r="F72" s="137"/>
      <c r="G72" s="137"/>
      <c r="H72" s="137"/>
      <c r="I72" s="137"/>
      <c r="J72" s="137"/>
      <c r="K72" s="105"/>
      <c r="L72" s="105"/>
      <c r="M72" s="105"/>
      <c r="N72" s="105"/>
    </row>
    <row r="73" spans="2:14" ht="15">
      <c r="B73" s="145" t="s">
        <v>85</v>
      </c>
      <c r="C73" s="146"/>
      <c r="D73" s="145" t="s">
        <v>86</v>
      </c>
      <c r="E73" s="146"/>
      <c r="F73" s="145" t="s">
        <v>19</v>
      </c>
      <c r="G73" s="145"/>
      <c r="H73" s="144"/>
      <c r="J73" s="177" t="s">
        <v>87</v>
      </c>
      <c r="K73" s="177"/>
      <c r="L73" s="177"/>
      <c r="M73" s="177"/>
      <c r="N73" s="177"/>
    </row>
    <row r="74" spans="2:14" ht="21.75" thickBot="1">
      <c r="B74" s="178"/>
      <c r="C74" s="178"/>
      <c r="D74" s="178"/>
      <c r="E74" s="147"/>
      <c r="F74" s="178"/>
      <c r="G74" s="178"/>
      <c r="H74" s="178"/>
      <c r="I74" s="178"/>
      <c r="J74" s="179" t="str">
        <f>IF(M71=3,C58,IF(N71=3,G58,""))</f>
        <v>PT Espoo</v>
      </c>
      <c r="K74" s="179"/>
      <c r="L74" s="179"/>
      <c r="M74" s="179"/>
      <c r="N74" s="179"/>
    </row>
    <row r="75" spans="2:14" ht="12.75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</row>
    <row r="79" spans="2:14" ht="12.75">
      <c r="B79" s="101"/>
      <c r="C79" s="101"/>
      <c r="D79" s="101"/>
      <c r="E79" s="101"/>
      <c r="F79" s="102"/>
      <c r="G79" s="103" t="s">
        <v>61</v>
      </c>
      <c r="H79" s="104"/>
      <c r="I79" s="184"/>
      <c r="J79" s="184"/>
      <c r="K79" s="184"/>
      <c r="L79" s="184"/>
      <c r="M79" s="184"/>
      <c r="N79" s="184"/>
    </row>
    <row r="80" spans="2:14" ht="12.75">
      <c r="B80" s="105"/>
      <c r="C80" s="106" t="s">
        <v>64</v>
      </c>
      <c r="D80" s="106"/>
      <c r="E80" s="105"/>
      <c r="F80" s="107"/>
      <c r="G80" s="108" t="s">
        <v>62</v>
      </c>
      <c r="H80" s="109"/>
      <c r="I80" s="184"/>
      <c r="J80" s="184"/>
      <c r="K80" s="184"/>
      <c r="L80" s="184"/>
      <c r="M80" s="184"/>
      <c r="N80" s="184"/>
    </row>
    <row r="81" spans="2:14" ht="15.75">
      <c r="B81" s="105"/>
      <c r="C81" s="110" t="s">
        <v>116</v>
      </c>
      <c r="D81" s="110"/>
      <c r="E81" s="105"/>
      <c r="F81" s="107"/>
      <c r="G81" s="108" t="s">
        <v>63</v>
      </c>
      <c r="H81" s="109"/>
      <c r="I81" s="184"/>
      <c r="J81" s="184"/>
      <c r="K81" s="184"/>
      <c r="L81" s="184"/>
      <c r="M81" s="184"/>
      <c r="N81" s="184"/>
    </row>
    <row r="82" spans="2:14" ht="15.75">
      <c r="B82" s="105"/>
      <c r="C82" s="105" t="s">
        <v>117</v>
      </c>
      <c r="D82" s="110"/>
      <c r="E82" s="105"/>
      <c r="F82" s="107"/>
      <c r="G82" s="108" t="s">
        <v>118</v>
      </c>
      <c r="H82" s="109"/>
      <c r="I82" s="184"/>
      <c r="J82" s="184"/>
      <c r="K82" s="184"/>
      <c r="L82" s="184"/>
      <c r="M82" s="184"/>
      <c r="N82" s="184"/>
    </row>
    <row r="83" spans="2:14" ht="13.5" thickBot="1"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2:14" ht="12.75">
      <c r="B84" s="111" t="s">
        <v>67</v>
      </c>
      <c r="C84" s="185" t="s">
        <v>25</v>
      </c>
      <c r="D84" s="185"/>
      <c r="E84" s="112"/>
      <c r="F84" s="111" t="s">
        <v>68</v>
      </c>
      <c r="G84" s="185" t="s">
        <v>24</v>
      </c>
      <c r="H84" s="185"/>
      <c r="I84" s="185"/>
      <c r="J84" s="185"/>
      <c r="K84" s="185"/>
      <c r="L84" s="185"/>
      <c r="M84" s="185"/>
      <c r="N84" s="185"/>
    </row>
    <row r="85" spans="2:14" ht="15">
      <c r="B85" s="113" t="s">
        <v>69</v>
      </c>
      <c r="C85" s="180" t="s">
        <v>132</v>
      </c>
      <c r="D85" s="180"/>
      <c r="E85" s="114"/>
      <c r="F85" s="113" t="s">
        <v>70</v>
      </c>
      <c r="G85" s="180" t="s">
        <v>163</v>
      </c>
      <c r="H85" s="180"/>
      <c r="I85" s="180"/>
      <c r="J85" s="180"/>
      <c r="K85" s="180"/>
      <c r="L85" s="180"/>
      <c r="M85" s="180"/>
      <c r="N85" s="180"/>
    </row>
    <row r="86" spans="2:14" ht="15">
      <c r="B86" s="113" t="s">
        <v>71</v>
      </c>
      <c r="C86" s="180" t="s">
        <v>124</v>
      </c>
      <c r="D86" s="180"/>
      <c r="E86" s="114"/>
      <c r="F86" s="113" t="s">
        <v>72</v>
      </c>
      <c r="G86" s="180" t="s">
        <v>162</v>
      </c>
      <c r="H86" s="180"/>
      <c r="I86" s="180"/>
      <c r="J86" s="180"/>
      <c r="K86" s="180"/>
      <c r="L86" s="180"/>
      <c r="M86" s="180"/>
      <c r="N86" s="180"/>
    </row>
    <row r="87" spans="2:14" ht="12.75">
      <c r="B87" s="183" t="s">
        <v>119</v>
      </c>
      <c r="C87" s="183"/>
      <c r="D87" s="183"/>
      <c r="E87" s="115"/>
      <c r="F87" s="183" t="s">
        <v>119</v>
      </c>
      <c r="G87" s="183"/>
      <c r="H87" s="183"/>
      <c r="I87" s="183"/>
      <c r="J87" s="183"/>
      <c r="K87" s="183"/>
      <c r="L87" s="183"/>
      <c r="M87" s="183"/>
      <c r="N87" s="183"/>
    </row>
    <row r="88" spans="2:14" ht="12.75">
      <c r="B88" s="116" t="s">
        <v>120</v>
      </c>
      <c r="C88" s="180" t="s">
        <v>132</v>
      </c>
      <c r="D88" s="180"/>
      <c r="E88" s="114"/>
      <c r="F88" s="116" t="s">
        <v>120</v>
      </c>
      <c r="G88" s="180" t="s">
        <v>163</v>
      </c>
      <c r="H88" s="180"/>
      <c r="I88" s="180"/>
      <c r="J88" s="180"/>
      <c r="K88" s="180"/>
      <c r="L88" s="180"/>
      <c r="M88" s="180"/>
      <c r="N88" s="180"/>
    </row>
    <row r="89" spans="2:14" ht="13.5" thickBot="1">
      <c r="B89" s="117" t="s">
        <v>120</v>
      </c>
      <c r="C89" s="181" t="s">
        <v>124</v>
      </c>
      <c r="D89" s="181"/>
      <c r="E89" s="118"/>
      <c r="F89" s="117" t="s">
        <v>120</v>
      </c>
      <c r="G89" s="181" t="s">
        <v>162</v>
      </c>
      <c r="H89" s="181"/>
      <c r="I89" s="181"/>
      <c r="J89" s="181"/>
      <c r="K89" s="181"/>
      <c r="L89" s="181"/>
      <c r="M89" s="181"/>
      <c r="N89" s="181"/>
    </row>
    <row r="90" spans="2:14" ht="12.75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2:14" ht="13.5" thickBot="1">
      <c r="B91" s="119" t="s">
        <v>75</v>
      </c>
      <c r="C91" s="105"/>
      <c r="D91" s="105"/>
      <c r="E91" s="105"/>
      <c r="F91" s="120">
        <v>1</v>
      </c>
      <c r="G91" s="120">
        <v>2</v>
      </c>
      <c r="H91" s="120">
        <v>3</v>
      </c>
      <c r="I91" s="120">
        <v>4</v>
      </c>
      <c r="J91" s="120">
        <v>5</v>
      </c>
      <c r="K91" s="182" t="s">
        <v>7</v>
      </c>
      <c r="L91" s="182"/>
      <c r="M91" s="120" t="s">
        <v>76</v>
      </c>
      <c r="N91" s="120" t="s">
        <v>77</v>
      </c>
    </row>
    <row r="92" spans="2:14" ht="15">
      <c r="B92" s="121" t="s">
        <v>78</v>
      </c>
      <c r="C92" s="175" t="str">
        <f>IF(C85&gt;"",C85&amp;" - "&amp;G85,"")</f>
        <v>Sofia Levchuk - Julia Belov</v>
      </c>
      <c r="D92" s="175"/>
      <c r="E92" s="122"/>
      <c r="F92" s="123">
        <v>3</v>
      </c>
      <c r="G92" s="123">
        <v>3</v>
      </c>
      <c r="H92" s="123">
        <v>2</v>
      </c>
      <c r="I92" s="123"/>
      <c r="J92" s="124"/>
      <c r="K92" s="125">
        <f>IF(ISBLANK(F92),"",COUNTIF(F92:J92,"&gt;=0"))</f>
        <v>3</v>
      </c>
      <c r="L92" s="126">
        <f>IF(ISBLANK(F92),"",IF(LEFT(F92)="-",1,0)+IF(LEFT(G92)="-",1,0)+IF(LEFT(H92)="-",1,0)+IF(LEFT(I92)="-",1,0)+IF(LEFT(J92)="-",1,0))</f>
        <v>0</v>
      </c>
      <c r="M92" s="127">
        <f aca="true" t="shared" si="3" ref="M92:N96">IF(K92=3,1,"")</f>
        <v>1</v>
      </c>
      <c r="N92" s="126">
        <f t="shared" si="3"/>
      </c>
    </row>
    <row r="93" spans="2:14" ht="15">
      <c r="B93" s="121" t="s">
        <v>79</v>
      </c>
      <c r="C93" s="175" t="str">
        <f>IF(C86&gt;"",C86&amp;" - "&amp;G86,"")</f>
        <v>Karina Fozilova - Anni Heljala</v>
      </c>
      <c r="D93" s="175"/>
      <c r="E93" s="122"/>
      <c r="F93" s="123">
        <v>-8</v>
      </c>
      <c r="G93" s="123">
        <v>-7</v>
      </c>
      <c r="H93" s="123">
        <v>-12</v>
      </c>
      <c r="I93" s="123"/>
      <c r="J93" s="128"/>
      <c r="K93" s="129">
        <f>IF(ISBLANK(F93),"",COUNTIF(F93:J93,"&gt;=0"))</f>
        <v>0</v>
      </c>
      <c r="L93" s="130">
        <f>IF(ISBLANK(F93),"",IF(LEFT(F93)="-",1,0)+IF(LEFT(G93)="-",1,0)+IF(LEFT(H93)="-",1,0)+IF(LEFT(I93)="-",1,0)+IF(LEFT(J93)="-",1,0))</f>
        <v>3</v>
      </c>
      <c r="M93" s="131">
        <f t="shared" si="3"/>
      </c>
      <c r="N93" s="130">
        <f t="shared" si="3"/>
        <v>1</v>
      </c>
    </row>
    <row r="94" spans="2:14" ht="12.75">
      <c r="B94" s="132" t="s">
        <v>121</v>
      </c>
      <c r="C94" s="122" t="str">
        <f>IF(C88&gt;"",C88&amp;" / "&amp;C89,"")</f>
        <v>Sofia Levchuk / Karina Fozilova</v>
      </c>
      <c r="D94" s="122" t="str">
        <f>IF(G88&gt;"",G88&amp;" / "&amp;G89,"")</f>
        <v>Julia Belov / Anni Heljala</v>
      </c>
      <c r="E94" s="133"/>
      <c r="F94" s="123">
        <v>9</v>
      </c>
      <c r="G94" s="123">
        <v>-9</v>
      </c>
      <c r="H94" s="123">
        <v>3</v>
      </c>
      <c r="I94" s="123">
        <v>2</v>
      </c>
      <c r="J94" s="128"/>
      <c r="K94" s="129">
        <f>IF(ISBLANK(F94),"",COUNTIF(F94:J94,"&gt;=0"))</f>
        <v>3</v>
      </c>
      <c r="L94" s="130">
        <f>IF(ISBLANK(F94),"",IF(LEFT(F94)="-",1,0)+IF(LEFT(G94)="-",1,0)+IF(LEFT(H94)="-",1,0)+IF(LEFT(I94)="-",1,0)+IF(LEFT(J94)="-",1,0))</f>
        <v>1</v>
      </c>
      <c r="M94" s="131">
        <f t="shared" si="3"/>
        <v>1</v>
      </c>
      <c r="N94" s="130">
        <f t="shared" si="3"/>
      </c>
    </row>
    <row r="95" spans="2:14" ht="15">
      <c r="B95" s="121" t="s">
        <v>81</v>
      </c>
      <c r="C95" s="175" t="str">
        <f>IF(C85&gt;"",C85&amp;" - "&amp;G86,"")</f>
        <v>Sofia Levchuk - Anni Heljala</v>
      </c>
      <c r="D95" s="175"/>
      <c r="E95" s="122"/>
      <c r="F95" s="123">
        <v>-2</v>
      </c>
      <c r="G95" s="123">
        <v>-5</v>
      </c>
      <c r="H95" s="123">
        <v>-2</v>
      </c>
      <c r="I95" s="123"/>
      <c r="J95" s="128"/>
      <c r="K95" s="129">
        <f>IF(ISBLANK(F95),"",COUNTIF(F95:J95,"&gt;=0"))</f>
        <v>0</v>
      </c>
      <c r="L95" s="130">
        <f>IF(ISBLANK(F95),"",IF(LEFT(F95)="-",1,0)+IF(LEFT(G95)="-",1,0)+IF(LEFT(H95)="-",1,0)+IF(LEFT(I95)="-",1,0)+IF(LEFT(J95)="-",1,0))</f>
        <v>3</v>
      </c>
      <c r="M95" s="131">
        <f t="shared" si="3"/>
      </c>
      <c r="N95" s="130">
        <f t="shared" si="3"/>
        <v>1</v>
      </c>
    </row>
    <row r="96" spans="2:14" ht="15.75" thickBot="1">
      <c r="B96" s="121" t="s">
        <v>82</v>
      </c>
      <c r="C96" s="175" t="str">
        <f>IF(C86&gt;"",C86&amp;" - "&amp;G85,"")</f>
        <v>Karina Fozilova - Julia Belov</v>
      </c>
      <c r="D96" s="175"/>
      <c r="E96" s="122"/>
      <c r="F96" s="123">
        <v>7</v>
      </c>
      <c r="G96" s="123">
        <v>3</v>
      </c>
      <c r="H96" s="123">
        <v>8</v>
      </c>
      <c r="I96" s="123"/>
      <c r="J96" s="128"/>
      <c r="K96" s="134">
        <f>IF(ISBLANK(F96),"",COUNTIF(F96:J96,"&gt;=0"))</f>
        <v>3</v>
      </c>
      <c r="L96" s="135">
        <f>IF(ISBLANK(F96),"",IF(LEFT(F96)="-",1,0)+IF(LEFT(G96)="-",1,0)+IF(LEFT(H96)="-",1,0)+IF(LEFT(I96)="-",1,0)+IF(LEFT(J96)="-",1,0))</f>
        <v>0</v>
      </c>
      <c r="M96" s="136">
        <f t="shared" si="3"/>
        <v>1</v>
      </c>
      <c r="N96" s="135">
        <f t="shared" si="3"/>
      </c>
    </row>
    <row r="97" spans="2:14" ht="19.5" thickBot="1">
      <c r="B97" s="137"/>
      <c r="C97" s="137"/>
      <c r="D97" s="137"/>
      <c r="E97" s="137"/>
      <c r="F97" s="138"/>
      <c r="G97" s="138"/>
      <c r="H97" s="139"/>
      <c r="I97" s="176" t="s">
        <v>83</v>
      </c>
      <c r="J97" s="176"/>
      <c r="K97" s="140">
        <f>COUNTIF(K92:K96,"=3")</f>
        <v>3</v>
      </c>
      <c r="L97" s="141">
        <f>COUNTIF(L92:L96,"=3")</f>
        <v>2</v>
      </c>
      <c r="M97" s="142">
        <f>SUM(M92:M96)</f>
        <v>3</v>
      </c>
      <c r="N97" s="143">
        <f>SUM(N92:N96)</f>
        <v>2</v>
      </c>
    </row>
    <row r="98" spans="2:14" ht="15">
      <c r="B98" s="144" t="s">
        <v>84</v>
      </c>
      <c r="C98" s="137"/>
      <c r="D98" s="137"/>
      <c r="E98" s="137"/>
      <c r="F98" s="137"/>
      <c r="G98" s="137"/>
      <c r="H98" s="137"/>
      <c r="I98" s="137"/>
      <c r="J98" s="137"/>
      <c r="K98" s="105"/>
      <c r="L98" s="105"/>
      <c r="M98" s="105"/>
      <c r="N98" s="105"/>
    </row>
    <row r="99" spans="2:14" ht="15">
      <c r="B99" s="145" t="s">
        <v>85</v>
      </c>
      <c r="C99" s="146"/>
      <c r="D99" s="145" t="s">
        <v>86</v>
      </c>
      <c r="E99" s="146"/>
      <c r="F99" s="145" t="s">
        <v>19</v>
      </c>
      <c r="G99" s="145"/>
      <c r="H99" s="144"/>
      <c r="J99" s="177" t="s">
        <v>87</v>
      </c>
      <c r="K99" s="177"/>
      <c r="L99" s="177"/>
      <c r="M99" s="177"/>
      <c r="N99" s="177"/>
    </row>
    <row r="100" spans="2:14" ht="21.75" thickBot="1">
      <c r="B100" s="178"/>
      <c r="C100" s="178"/>
      <c r="D100" s="178"/>
      <c r="E100" s="147"/>
      <c r="F100" s="178"/>
      <c r="G100" s="178"/>
      <c r="H100" s="178"/>
      <c r="I100" s="178"/>
      <c r="J100" s="179" t="str">
        <f>IF(M97=3,C84,IF(N97=3,G84,""))</f>
        <v>LrTU</v>
      </c>
      <c r="K100" s="179"/>
      <c r="L100" s="179"/>
      <c r="M100" s="179"/>
      <c r="N100" s="179"/>
    </row>
    <row r="101" spans="2:14" ht="12.75"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</row>
    <row r="104" spans="2:14" ht="12.75">
      <c r="B104" s="101"/>
      <c r="C104" s="101"/>
      <c r="D104" s="101"/>
      <c r="E104" s="101"/>
      <c r="F104" s="102"/>
      <c r="G104" s="103" t="s">
        <v>61</v>
      </c>
      <c r="H104" s="104"/>
      <c r="I104" s="184"/>
      <c r="J104" s="184"/>
      <c r="K104" s="184"/>
      <c r="L104" s="184"/>
      <c r="M104" s="184"/>
      <c r="N104" s="184"/>
    </row>
    <row r="105" spans="2:14" ht="12.75">
      <c r="B105" s="105"/>
      <c r="C105" s="106" t="s">
        <v>64</v>
      </c>
      <c r="D105" s="106"/>
      <c r="E105" s="105"/>
      <c r="F105" s="107"/>
      <c r="G105" s="108" t="s">
        <v>62</v>
      </c>
      <c r="H105" s="109"/>
      <c r="I105" s="184"/>
      <c r="J105" s="184"/>
      <c r="K105" s="184"/>
      <c r="L105" s="184"/>
      <c r="M105" s="184"/>
      <c r="N105" s="184"/>
    </row>
    <row r="106" spans="2:14" ht="15.75">
      <c r="B106" s="105"/>
      <c r="C106" s="110" t="s">
        <v>116</v>
      </c>
      <c r="D106" s="110"/>
      <c r="E106" s="105"/>
      <c r="F106" s="107"/>
      <c r="G106" s="108" t="s">
        <v>63</v>
      </c>
      <c r="H106" s="109"/>
      <c r="I106" s="184" t="s">
        <v>52</v>
      </c>
      <c r="J106" s="184"/>
      <c r="K106" s="184"/>
      <c r="L106" s="184"/>
      <c r="M106" s="184"/>
      <c r="N106" s="184"/>
    </row>
    <row r="107" spans="2:14" ht="15.75">
      <c r="B107" s="105"/>
      <c r="C107" s="105" t="s">
        <v>117</v>
      </c>
      <c r="D107" s="110"/>
      <c r="E107" s="105"/>
      <c r="F107" s="107"/>
      <c r="G107" s="108" t="s">
        <v>118</v>
      </c>
      <c r="H107" s="109"/>
      <c r="I107" s="184"/>
      <c r="J107" s="184"/>
      <c r="K107" s="184"/>
      <c r="L107" s="184"/>
      <c r="M107" s="184"/>
      <c r="N107" s="184"/>
    </row>
    <row r="108" spans="2:14" ht="13.5" thickBo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2:14" ht="12.75">
      <c r="B109" s="111" t="s">
        <v>67</v>
      </c>
      <c r="C109" s="185" t="s">
        <v>33</v>
      </c>
      <c r="D109" s="185"/>
      <c r="E109" s="112"/>
      <c r="F109" s="111" t="s">
        <v>68</v>
      </c>
      <c r="G109" s="185" t="s">
        <v>24</v>
      </c>
      <c r="H109" s="185"/>
      <c r="I109" s="185"/>
      <c r="J109" s="185"/>
      <c r="K109" s="185"/>
      <c r="L109" s="185"/>
      <c r="M109" s="185"/>
      <c r="N109" s="185"/>
    </row>
    <row r="110" spans="2:14" ht="15">
      <c r="B110" s="113" t="s">
        <v>69</v>
      </c>
      <c r="C110" s="180" t="s">
        <v>166</v>
      </c>
      <c r="D110" s="180"/>
      <c r="E110" s="114"/>
      <c r="F110" s="113" t="s">
        <v>70</v>
      </c>
      <c r="G110" s="180" t="s">
        <v>163</v>
      </c>
      <c r="H110" s="180"/>
      <c r="I110" s="180"/>
      <c r="J110" s="180"/>
      <c r="K110" s="180"/>
      <c r="L110" s="180"/>
      <c r="M110" s="180"/>
      <c r="N110" s="180"/>
    </row>
    <row r="111" spans="2:14" ht="15">
      <c r="B111" s="113" t="s">
        <v>71</v>
      </c>
      <c r="C111" s="180" t="s">
        <v>123</v>
      </c>
      <c r="D111" s="180"/>
      <c r="E111" s="114"/>
      <c r="F111" s="113" t="s">
        <v>72</v>
      </c>
      <c r="G111" s="180" t="s">
        <v>162</v>
      </c>
      <c r="H111" s="180"/>
      <c r="I111" s="180"/>
      <c r="J111" s="180"/>
      <c r="K111" s="180"/>
      <c r="L111" s="180"/>
      <c r="M111" s="180"/>
      <c r="N111" s="180"/>
    </row>
    <row r="112" spans="2:14" ht="12.75">
      <c r="B112" s="183" t="s">
        <v>119</v>
      </c>
      <c r="C112" s="183"/>
      <c r="D112" s="183"/>
      <c r="E112" s="115"/>
      <c r="F112" s="183" t="s">
        <v>119</v>
      </c>
      <c r="G112" s="183"/>
      <c r="H112" s="183"/>
      <c r="I112" s="183"/>
      <c r="J112" s="183"/>
      <c r="K112" s="183"/>
      <c r="L112" s="183"/>
      <c r="M112" s="183"/>
      <c r="N112" s="183"/>
    </row>
    <row r="113" spans="2:14" ht="12.75">
      <c r="B113" s="116" t="s">
        <v>120</v>
      </c>
      <c r="C113" s="180" t="s">
        <v>123</v>
      </c>
      <c r="D113" s="180"/>
      <c r="E113" s="114"/>
      <c r="F113" s="116" t="s">
        <v>120</v>
      </c>
      <c r="G113" s="180" t="s">
        <v>163</v>
      </c>
      <c r="H113" s="180"/>
      <c r="I113" s="180"/>
      <c r="J113" s="180"/>
      <c r="K113" s="180"/>
      <c r="L113" s="180"/>
      <c r="M113" s="180"/>
      <c r="N113" s="180"/>
    </row>
    <row r="114" spans="2:14" ht="13.5" thickBot="1">
      <c r="B114" s="117" t="s">
        <v>120</v>
      </c>
      <c r="C114" s="181" t="s">
        <v>122</v>
      </c>
      <c r="D114" s="181"/>
      <c r="E114" s="118"/>
      <c r="F114" s="117" t="s">
        <v>120</v>
      </c>
      <c r="G114" s="181" t="s">
        <v>162</v>
      </c>
      <c r="H114" s="181"/>
      <c r="I114" s="181"/>
      <c r="J114" s="181"/>
      <c r="K114" s="181"/>
      <c r="L114" s="181"/>
      <c r="M114" s="181"/>
      <c r="N114" s="181"/>
    </row>
    <row r="115" spans="2:14" ht="12.75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2:14" ht="13.5" thickBot="1">
      <c r="B116" s="119" t="s">
        <v>75</v>
      </c>
      <c r="C116" s="105"/>
      <c r="D116" s="105"/>
      <c r="E116" s="105"/>
      <c r="F116" s="120">
        <v>1</v>
      </c>
      <c r="G116" s="120">
        <v>2</v>
      </c>
      <c r="H116" s="120">
        <v>3</v>
      </c>
      <c r="I116" s="120">
        <v>4</v>
      </c>
      <c r="J116" s="120">
        <v>5</v>
      </c>
      <c r="K116" s="182" t="s">
        <v>7</v>
      </c>
      <c r="L116" s="182"/>
      <c r="M116" s="120" t="s">
        <v>76</v>
      </c>
      <c r="N116" s="120" t="s">
        <v>77</v>
      </c>
    </row>
    <row r="117" spans="2:14" ht="15">
      <c r="B117" s="121" t="s">
        <v>78</v>
      </c>
      <c r="C117" s="175" t="str">
        <f>IF(C110&gt;"",C110&amp;" - "&amp;G110,"")</f>
        <v>Aleksandra Titievskaja  - Julia Belov</v>
      </c>
      <c r="D117" s="175"/>
      <c r="E117" s="122"/>
      <c r="F117" s="123">
        <v>1</v>
      </c>
      <c r="G117" s="123">
        <v>1</v>
      </c>
      <c r="H117" s="123">
        <v>3</v>
      </c>
      <c r="I117" s="123"/>
      <c r="J117" s="124"/>
      <c r="K117" s="125">
        <f>IF(ISBLANK(F117),"",COUNTIF(F117:J117,"&gt;=0"))</f>
        <v>3</v>
      </c>
      <c r="L117" s="126">
        <f>IF(ISBLANK(F117),"",IF(LEFT(F117)="-",1,0)+IF(LEFT(G117)="-",1,0)+IF(LEFT(H117)="-",1,0)+IF(LEFT(I117)="-",1,0)+IF(LEFT(J117)="-",1,0))</f>
        <v>0</v>
      </c>
      <c r="M117" s="127">
        <f aca="true" t="shared" si="4" ref="M117:N121">IF(K117=3,1,"")</f>
        <v>1</v>
      </c>
      <c r="N117" s="126">
        <f t="shared" si="4"/>
      </c>
    </row>
    <row r="118" spans="2:14" ht="15">
      <c r="B118" s="121" t="s">
        <v>79</v>
      </c>
      <c r="C118" s="175" t="str">
        <f>IF(C111&gt;"",C111&amp;" - "&amp;G111,"")</f>
        <v>Yang Yixin - Anni Heljala</v>
      </c>
      <c r="D118" s="175"/>
      <c r="E118" s="122"/>
      <c r="F118" s="123">
        <v>-8</v>
      </c>
      <c r="G118" s="123">
        <v>9</v>
      </c>
      <c r="H118" s="123">
        <v>-6</v>
      </c>
      <c r="I118" s="123">
        <v>-7</v>
      </c>
      <c r="J118" s="128"/>
      <c r="K118" s="129">
        <f>IF(ISBLANK(F118),"",COUNTIF(F118:J118,"&gt;=0"))</f>
        <v>1</v>
      </c>
      <c r="L118" s="130">
        <f>IF(ISBLANK(F118),"",IF(LEFT(F118)="-",1,0)+IF(LEFT(G118)="-",1,0)+IF(LEFT(H118)="-",1,0)+IF(LEFT(I118)="-",1,0)+IF(LEFT(J118)="-",1,0))</f>
        <v>3</v>
      </c>
      <c r="M118" s="131">
        <f t="shared" si="4"/>
      </c>
      <c r="N118" s="130">
        <f t="shared" si="4"/>
        <v>1</v>
      </c>
    </row>
    <row r="119" spans="2:14" ht="12.75">
      <c r="B119" s="132" t="s">
        <v>121</v>
      </c>
      <c r="C119" s="122" t="str">
        <f>IF(C113&gt;"",C113&amp;" / "&amp;C114,"")</f>
        <v>Yang Yixin / Alisa Sinishin</v>
      </c>
      <c r="D119" s="122" t="str">
        <f>IF(G113&gt;"",G113&amp;" / "&amp;G114,"")</f>
        <v>Julia Belov / Anni Heljala</v>
      </c>
      <c r="E119" s="133"/>
      <c r="F119" s="123">
        <v>4</v>
      </c>
      <c r="G119" s="123">
        <v>6</v>
      </c>
      <c r="H119" s="123">
        <v>3</v>
      </c>
      <c r="I119" s="123"/>
      <c r="J119" s="128"/>
      <c r="K119" s="129">
        <f>IF(ISBLANK(F119),"",COUNTIF(F119:J119,"&gt;=0"))</f>
        <v>3</v>
      </c>
      <c r="L119" s="130">
        <f>IF(ISBLANK(F119),"",IF(LEFT(F119)="-",1,0)+IF(LEFT(G119)="-",1,0)+IF(LEFT(H119)="-",1,0)+IF(LEFT(I119)="-",1,0)+IF(LEFT(J119)="-",1,0))</f>
        <v>0</v>
      </c>
      <c r="M119" s="131">
        <f t="shared" si="4"/>
        <v>1</v>
      </c>
      <c r="N119" s="130">
        <f t="shared" si="4"/>
      </c>
    </row>
    <row r="120" spans="2:14" ht="15">
      <c r="B120" s="121" t="s">
        <v>81</v>
      </c>
      <c r="C120" s="175" t="str">
        <f>IF(C110&gt;"",C110&amp;" - "&amp;G111,"")</f>
        <v>Aleksandra Titievskaja  - Anni Heljala</v>
      </c>
      <c r="D120" s="175"/>
      <c r="E120" s="122"/>
      <c r="F120" s="123">
        <v>6</v>
      </c>
      <c r="G120" s="123">
        <v>9</v>
      </c>
      <c r="H120" s="123">
        <v>-3</v>
      </c>
      <c r="I120" s="123">
        <v>9</v>
      </c>
      <c r="J120" s="128"/>
      <c r="K120" s="129">
        <f>IF(ISBLANK(F120),"",COUNTIF(F120:J120,"&gt;=0"))</f>
        <v>3</v>
      </c>
      <c r="L120" s="130">
        <f>IF(ISBLANK(F120),"",IF(LEFT(F120)="-",1,0)+IF(LEFT(G120)="-",1,0)+IF(LEFT(H120)="-",1,0)+IF(LEFT(I120)="-",1,0)+IF(LEFT(J120)="-",1,0))</f>
        <v>1</v>
      </c>
      <c r="M120" s="131">
        <f t="shared" si="4"/>
        <v>1</v>
      </c>
      <c r="N120" s="130">
        <f t="shared" si="4"/>
      </c>
    </row>
    <row r="121" spans="2:14" ht="15.75" thickBot="1">
      <c r="B121" s="121" t="s">
        <v>82</v>
      </c>
      <c r="C121" s="175" t="str">
        <f>IF(C111&gt;"",C111&amp;" - "&amp;G110,"")</f>
        <v>Yang Yixin - Julia Belov</v>
      </c>
      <c r="D121" s="175"/>
      <c r="E121" s="122"/>
      <c r="F121" s="123"/>
      <c r="G121" s="123"/>
      <c r="H121" s="123"/>
      <c r="I121" s="123"/>
      <c r="J121" s="128"/>
      <c r="K121" s="134">
        <f>IF(ISBLANK(F121),"",COUNTIF(F121:J121,"&gt;=0"))</f>
      </c>
      <c r="L121" s="135">
        <f>IF(ISBLANK(F121),"",IF(LEFT(F121)="-",1,0)+IF(LEFT(G121)="-",1,0)+IF(LEFT(H121)="-",1,0)+IF(LEFT(I121)="-",1,0)+IF(LEFT(J121)="-",1,0))</f>
      </c>
      <c r="M121" s="136">
        <f t="shared" si="4"/>
      </c>
      <c r="N121" s="135">
        <f t="shared" si="4"/>
      </c>
    </row>
    <row r="122" spans="2:14" ht="19.5" thickBot="1">
      <c r="B122" s="137"/>
      <c r="C122" s="137"/>
      <c r="D122" s="137"/>
      <c r="E122" s="137"/>
      <c r="F122" s="138"/>
      <c r="G122" s="138"/>
      <c r="H122" s="139"/>
      <c r="I122" s="176" t="s">
        <v>83</v>
      </c>
      <c r="J122" s="176"/>
      <c r="K122" s="140">
        <f>COUNTIF(K117:K121,"=3")</f>
        <v>3</v>
      </c>
      <c r="L122" s="141">
        <f>COUNTIF(L117:L121,"=3")</f>
        <v>1</v>
      </c>
      <c r="M122" s="142">
        <f>SUM(M117:M121)</f>
        <v>3</v>
      </c>
      <c r="N122" s="143">
        <f>SUM(N117:N121)</f>
        <v>1</v>
      </c>
    </row>
    <row r="123" spans="2:14" ht="15">
      <c r="B123" s="144" t="s">
        <v>84</v>
      </c>
      <c r="C123" s="137"/>
      <c r="D123" s="137"/>
      <c r="E123" s="137"/>
      <c r="F123" s="137"/>
      <c r="G123" s="137"/>
      <c r="H123" s="137"/>
      <c r="I123" s="137"/>
      <c r="J123" s="137"/>
      <c r="K123" s="105"/>
      <c r="L123" s="105"/>
      <c r="M123" s="105"/>
      <c r="N123" s="105"/>
    </row>
    <row r="124" spans="2:14" ht="15">
      <c r="B124" s="145" t="s">
        <v>85</v>
      </c>
      <c r="C124" s="146"/>
      <c r="D124" s="145" t="s">
        <v>86</v>
      </c>
      <c r="E124" s="146"/>
      <c r="F124" s="145" t="s">
        <v>19</v>
      </c>
      <c r="G124" s="145"/>
      <c r="H124" s="144"/>
      <c r="J124" s="177" t="s">
        <v>87</v>
      </c>
      <c r="K124" s="177"/>
      <c r="L124" s="177"/>
      <c r="M124" s="177"/>
      <c r="N124" s="177"/>
    </row>
    <row r="125" spans="2:14" ht="21.75" thickBot="1">
      <c r="B125" s="178"/>
      <c r="C125" s="178"/>
      <c r="D125" s="178"/>
      <c r="E125" s="147"/>
      <c r="F125" s="178"/>
      <c r="G125" s="178"/>
      <c r="H125" s="178"/>
      <c r="I125" s="178"/>
      <c r="J125" s="179" t="str">
        <f>IF(M122=3,C109,IF(N122=3,G109,""))</f>
        <v>PT Espoo</v>
      </c>
      <c r="K125" s="179"/>
      <c r="L125" s="179"/>
      <c r="M125" s="179"/>
      <c r="N125" s="179"/>
    </row>
    <row r="126" spans="2:14" ht="12.75"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30" spans="2:14" ht="12.75">
      <c r="B130" s="101"/>
      <c r="C130" s="101"/>
      <c r="D130" s="101"/>
      <c r="E130" s="101"/>
      <c r="F130" s="102"/>
      <c r="G130" s="103" t="s">
        <v>61</v>
      </c>
      <c r="H130" s="104"/>
      <c r="I130" s="184"/>
      <c r="J130" s="184"/>
      <c r="K130" s="184"/>
      <c r="L130" s="184"/>
      <c r="M130" s="184"/>
      <c r="N130" s="184"/>
    </row>
    <row r="131" spans="2:14" ht="12.75">
      <c r="B131" s="105"/>
      <c r="C131" s="106" t="s">
        <v>64</v>
      </c>
      <c r="D131" s="106"/>
      <c r="E131" s="105"/>
      <c r="F131" s="107"/>
      <c r="G131" s="108" t="s">
        <v>62</v>
      </c>
      <c r="H131" s="109"/>
      <c r="I131" s="184"/>
      <c r="J131" s="184"/>
      <c r="K131" s="184"/>
      <c r="L131" s="184"/>
      <c r="M131" s="184"/>
      <c r="N131" s="184"/>
    </row>
    <row r="132" spans="2:14" ht="15.75">
      <c r="B132" s="105"/>
      <c r="C132" s="110" t="s">
        <v>116</v>
      </c>
      <c r="D132" s="110"/>
      <c r="E132" s="105"/>
      <c r="F132" s="107"/>
      <c r="G132" s="108" t="s">
        <v>63</v>
      </c>
      <c r="H132" s="109"/>
      <c r="I132" s="184" t="s">
        <v>52</v>
      </c>
      <c r="J132" s="184"/>
      <c r="K132" s="184"/>
      <c r="L132" s="184"/>
      <c r="M132" s="184"/>
      <c r="N132" s="184"/>
    </row>
    <row r="133" spans="2:14" ht="15.75">
      <c r="B133" s="105"/>
      <c r="C133" s="105" t="s">
        <v>117</v>
      </c>
      <c r="D133" s="110"/>
      <c r="E133" s="105"/>
      <c r="F133" s="107"/>
      <c r="G133" s="108" t="s">
        <v>118</v>
      </c>
      <c r="H133" s="109"/>
      <c r="I133" s="184"/>
      <c r="J133" s="184"/>
      <c r="K133" s="184"/>
      <c r="L133" s="184"/>
      <c r="M133" s="184"/>
      <c r="N133" s="184"/>
    </row>
    <row r="134" spans="2:14" ht="13.5" thickBot="1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 ht="12.75">
      <c r="B135" s="111" t="s">
        <v>67</v>
      </c>
      <c r="C135" s="185" t="s">
        <v>25</v>
      </c>
      <c r="D135" s="185"/>
      <c r="E135" s="112"/>
      <c r="F135" s="111" t="s">
        <v>68</v>
      </c>
      <c r="G135" s="185" t="s">
        <v>23</v>
      </c>
      <c r="H135" s="185"/>
      <c r="I135" s="185"/>
      <c r="J135" s="185"/>
      <c r="K135" s="185"/>
      <c r="L135" s="185"/>
      <c r="M135" s="185"/>
      <c r="N135" s="185"/>
    </row>
    <row r="136" spans="2:14" ht="15">
      <c r="B136" s="113" t="s">
        <v>69</v>
      </c>
      <c r="C136" s="180" t="s">
        <v>124</v>
      </c>
      <c r="D136" s="180"/>
      <c r="E136" s="114"/>
      <c r="F136" s="113" t="s">
        <v>70</v>
      </c>
      <c r="G136" s="180" t="s">
        <v>112</v>
      </c>
      <c r="H136" s="180"/>
      <c r="I136" s="180"/>
      <c r="J136" s="180"/>
      <c r="K136" s="180"/>
      <c r="L136" s="180"/>
      <c r="M136" s="180"/>
      <c r="N136" s="180"/>
    </row>
    <row r="137" spans="2:14" ht="15">
      <c r="B137" s="113" t="s">
        <v>71</v>
      </c>
      <c r="C137" s="180" t="s">
        <v>132</v>
      </c>
      <c r="D137" s="180"/>
      <c r="E137" s="114"/>
      <c r="F137" s="113" t="s">
        <v>72</v>
      </c>
      <c r="G137" s="180" t="s">
        <v>158</v>
      </c>
      <c r="H137" s="180"/>
      <c r="I137" s="180"/>
      <c r="J137" s="180"/>
      <c r="K137" s="180"/>
      <c r="L137" s="180"/>
      <c r="M137" s="180"/>
      <c r="N137" s="180"/>
    </row>
    <row r="138" spans="2:14" ht="12.75">
      <c r="B138" s="183" t="s">
        <v>119</v>
      </c>
      <c r="C138" s="183"/>
      <c r="D138" s="183"/>
      <c r="E138" s="115"/>
      <c r="F138" s="183" t="s">
        <v>119</v>
      </c>
      <c r="G138" s="183"/>
      <c r="H138" s="183"/>
      <c r="I138" s="183"/>
      <c r="J138" s="183"/>
      <c r="K138" s="183"/>
      <c r="L138" s="183"/>
      <c r="M138" s="183"/>
      <c r="N138" s="183"/>
    </row>
    <row r="139" spans="2:14" ht="12.75">
      <c r="B139" s="116" t="s">
        <v>120</v>
      </c>
      <c r="C139" s="180" t="s">
        <v>124</v>
      </c>
      <c r="D139" s="180"/>
      <c r="E139" s="114"/>
      <c r="F139" s="116" t="s">
        <v>120</v>
      </c>
      <c r="G139" s="180" t="s">
        <v>158</v>
      </c>
      <c r="H139" s="180"/>
      <c r="I139" s="180"/>
      <c r="J139" s="180"/>
      <c r="K139" s="180"/>
      <c r="L139" s="180"/>
      <c r="M139" s="180"/>
      <c r="N139" s="180"/>
    </row>
    <row r="140" spans="2:14" ht="13.5" thickBot="1">
      <c r="B140" s="117" t="s">
        <v>120</v>
      </c>
      <c r="C140" s="181" t="s">
        <v>132</v>
      </c>
      <c r="D140" s="181"/>
      <c r="E140" s="118"/>
      <c r="F140" s="117" t="s">
        <v>120</v>
      </c>
      <c r="G140" s="181" t="s">
        <v>113</v>
      </c>
      <c r="H140" s="181"/>
      <c r="I140" s="181"/>
      <c r="J140" s="181"/>
      <c r="K140" s="181"/>
      <c r="L140" s="181"/>
      <c r="M140" s="181"/>
      <c r="N140" s="181"/>
    </row>
    <row r="141" spans="2:14" ht="12.75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 ht="13.5" thickBot="1">
      <c r="B142" s="119" t="s">
        <v>75</v>
      </c>
      <c r="C142" s="105"/>
      <c r="D142" s="105"/>
      <c r="E142" s="105"/>
      <c r="F142" s="120">
        <v>1</v>
      </c>
      <c r="G142" s="120">
        <v>2</v>
      </c>
      <c r="H142" s="120">
        <v>3</v>
      </c>
      <c r="I142" s="120">
        <v>4</v>
      </c>
      <c r="J142" s="120">
        <v>5</v>
      </c>
      <c r="K142" s="182" t="s">
        <v>7</v>
      </c>
      <c r="L142" s="182"/>
      <c r="M142" s="120" t="s">
        <v>76</v>
      </c>
      <c r="N142" s="120" t="s">
        <v>77</v>
      </c>
    </row>
    <row r="143" spans="2:14" ht="15">
      <c r="B143" s="121" t="s">
        <v>78</v>
      </c>
      <c r="C143" s="175" t="str">
        <f>IF(C136&gt;"",C136&amp;" - "&amp;G136,"")</f>
        <v>Karina Fozilova - Aleksandra Seppänen</v>
      </c>
      <c r="D143" s="175"/>
      <c r="E143" s="122"/>
      <c r="F143" s="123">
        <v>4</v>
      </c>
      <c r="G143" s="123">
        <v>-9</v>
      </c>
      <c r="H143" s="123">
        <v>-10</v>
      </c>
      <c r="I143" s="123">
        <v>-14</v>
      </c>
      <c r="J143" s="124"/>
      <c r="K143" s="125">
        <f>IF(ISBLANK(F143),"",COUNTIF(F143:J143,"&gt;=0"))</f>
        <v>1</v>
      </c>
      <c r="L143" s="126">
        <f>IF(ISBLANK(F143),"",IF(LEFT(F143)="-",1,0)+IF(LEFT(G143)="-",1,0)+IF(LEFT(H143)="-",1,0)+IF(LEFT(I143)="-",1,0)+IF(LEFT(J143)="-",1,0))</f>
        <v>3</v>
      </c>
      <c r="M143" s="127">
        <f aca="true" t="shared" si="5" ref="M143:N147">IF(K143=3,1,"")</f>
      </c>
      <c r="N143" s="126">
        <f t="shared" si="5"/>
        <v>1</v>
      </c>
    </row>
    <row r="144" spans="2:14" ht="15">
      <c r="B144" s="121" t="s">
        <v>79</v>
      </c>
      <c r="C144" s="175" t="str">
        <f>IF(C137&gt;"",C137&amp;" - "&amp;G137,"")</f>
        <v>Sofia Levchuk - Kaarina Saarialho</v>
      </c>
      <c r="D144" s="175"/>
      <c r="E144" s="122"/>
      <c r="F144" s="123">
        <v>-5</v>
      </c>
      <c r="G144" s="123">
        <v>-3</v>
      </c>
      <c r="H144" s="123">
        <v>-11</v>
      </c>
      <c r="I144" s="123"/>
      <c r="J144" s="128"/>
      <c r="K144" s="129">
        <f>IF(ISBLANK(F144),"",COUNTIF(F144:J144,"&gt;=0"))</f>
        <v>0</v>
      </c>
      <c r="L144" s="130">
        <f>IF(ISBLANK(F144),"",IF(LEFT(F144)="-",1,0)+IF(LEFT(G144)="-",1,0)+IF(LEFT(H144)="-",1,0)+IF(LEFT(I144)="-",1,0)+IF(LEFT(J144)="-",1,0))</f>
        <v>3</v>
      </c>
      <c r="M144" s="131">
        <f t="shared" si="5"/>
      </c>
      <c r="N144" s="130">
        <f t="shared" si="5"/>
        <v>1</v>
      </c>
    </row>
    <row r="145" spans="2:14" ht="12.75">
      <c r="B145" s="132" t="s">
        <v>121</v>
      </c>
      <c r="C145" s="122" t="str">
        <f>IF(C139&gt;"",C139&amp;" / "&amp;C140,"")</f>
        <v>Karina Fozilova / Sofia Levchuk</v>
      </c>
      <c r="D145" s="122" t="str">
        <f>IF(G139&gt;"",G139&amp;" / "&amp;G140,"")</f>
        <v>Kaarina Saarialho / Ella Kellow</v>
      </c>
      <c r="E145" s="133"/>
      <c r="F145" s="123">
        <v>-10</v>
      </c>
      <c r="G145" s="123">
        <v>-6</v>
      </c>
      <c r="H145" s="123">
        <v>-8</v>
      </c>
      <c r="I145" s="123"/>
      <c r="J145" s="128"/>
      <c r="K145" s="129">
        <f>IF(ISBLANK(F145),"",COUNTIF(F145:J145,"&gt;=0"))</f>
        <v>0</v>
      </c>
      <c r="L145" s="130">
        <f>IF(ISBLANK(F145),"",IF(LEFT(F145)="-",1,0)+IF(LEFT(G145)="-",1,0)+IF(LEFT(H145)="-",1,0)+IF(LEFT(I145)="-",1,0)+IF(LEFT(J145)="-",1,0))</f>
        <v>3</v>
      </c>
      <c r="M145" s="131">
        <f t="shared" si="5"/>
      </c>
      <c r="N145" s="130">
        <f t="shared" si="5"/>
        <v>1</v>
      </c>
    </row>
    <row r="146" spans="2:14" ht="15">
      <c r="B146" s="121" t="s">
        <v>81</v>
      </c>
      <c r="C146" s="175" t="str">
        <f>IF(C136&gt;"",C136&amp;" - "&amp;G137,"")</f>
        <v>Karina Fozilova - Kaarina Saarialho</v>
      </c>
      <c r="D146" s="175"/>
      <c r="E146" s="122"/>
      <c r="F146" s="123"/>
      <c r="G146" s="123"/>
      <c r="H146" s="123"/>
      <c r="I146" s="123"/>
      <c r="J146" s="128"/>
      <c r="K146" s="129">
        <f>IF(ISBLANK(F146),"",COUNTIF(F146:J146,"&gt;=0"))</f>
      </c>
      <c r="L146" s="130">
        <f>IF(ISBLANK(F146),"",IF(LEFT(F146)="-",1,0)+IF(LEFT(G146)="-",1,0)+IF(LEFT(H146)="-",1,0)+IF(LEFT(I146)="-",1,0)+IF(LEFT(J146)="-",1,0))</f>
      </c>
      <c r="M146" s="131">
        <f t="shared" si="5"/>
      </c>
      <c r="N146" s="130">
        <f t="shared" si="5"/>
      </c>
    </row>
    <row r="147" spans="2:14" ht="15.75" thickBot="1">
      <c r="B147" s="121" t="s">
        <v>82</v>
      </c>
      <c r="C147" s="175" t="str">
        <f>IF(C137&gt;"",C137&amp;" - "&amp;G136,"")</f>
        <v>Sofia Levchuk - Aleksandra Seppänen</v>
      </c>
      <c r="D147" s="175"/>
      <c r="E147" s="122"/>
      <c r="F147" s="123"/>
      <c r="G147" s="123"/>
      <c r="H147" s="123"/>
      <c r="I147" s="123"/>
      <c r="J147" s="128"/>
      <c r="K147" s="134">
        <f>IF(ISBLANK(F147),"",COUNTIF(F147:J147,"&gt;=0"))</f>
      </c>
      <c r="L147" s="135">
        <f>IF(ISBLANK(F147),"",IF(LEFT(F147)="-",1,0)+IF(LEFT(G147)="-",1,0)+IF(LEFT(H147)="-",1,0)+IF(LEFT(I147)="-",1,0)+IF(LEFT(J147)="-",1,0))</f>
      </c>
      <c r="M147" s="136">
        <f t="shared" si="5"/>
      </c>
      <c r="N147" s="135">
        <f t="shared" si="5"/>
      </c>
    </row>
    <row r="148" spans="2:14" ht="19.5" thickBot="1">
      <c r="B148" s="137"/>
      <c r="C148" s="137"/>
      <c r="D148" s="137"/>
      <c r="E148" s="137"/>
      <c r="F148" s="138"/>
      <c r="G148" s="138"/>
      <c r="H148" s="139"/>
      <c r="I148" s="176" t="s">
        <v>83</v>
      </c>
      <c r="J148" s="176"/>
      <c r="K148" s="140">
        <f>COUNTIF(K143:K147,"=3")</f>
        <v>0</v>
      </c>
      <c r="L148" s="141">
        <f>COUNTIF(L143:L147,"=3")</f>
        <v>3</v>
      </c>
      <c r="M148" s="142">
        <f>SUM(M143:M147)</f>
        <v>0</v>
      </c>
      <c r="N148" s="143">
        <f>SUM(N143:N147)</f>
        <v>3</v>
      </c>
    </row>
    <row r="149" spans="2:14" ht="15">
      <c r="B149" s="144" t="s">
        <v>84</v>
      </c>
      <c r="C149" s="137"/>
      <c r="D149" s="137"/>
      <c r="E149" s="137"/>
      <c r="F149" s="137"/>
      <c r="G149" s="137"/>
      <c r="H149" s="137"/>
      <c r="I149" s="137"/>
      <c r="J149" s="137"/>
      <c r="K149" s="105"/>
      <c r="L149" s="105"/>
      <c r="M149" s="105"/>
      <c r="N149" s="105"/>
    </row>
    <row r="150" spans="2:14" ht="15">
      <c r="B150" s="145" t="s">
        <v>85</v>
      </c>
      <c r="C150" s="146"/>
      <c r="D150" s="145" t="s">
        <v>86</v>
      </c>
      <c r="E150" s="146"/>
      <c r="F150" s="145" t="s">
        <v>19</v>
      </c>
      <c r="G150" s="145"/>
      <c r="H150" s="144"/>
      <c r="J150" s="177" t="s">
        <v>87</v>
      </c>
      <c r="K150" s="177"/>
      <c r="L150" s="177"/>
      <c r="M150" s="177"/>
      <c r="N150" s="177"/>
    </row>
    <row r="151" spans="2:14" ht="21.75" thickBot="1">
      <c r="B151" s="178"/>
      <c r="C151" s="178"/>
      <c r="D151" s="178"/>
      <c r="E151" s="147"/>
      <c r="F151" s="178"/>
      <c r="G151" s="178"/>
      <c r="H151" s="178"/>
      <c r="I151" s="178"/>
      <c r="J151" s="179" t="str">
        <f>IF(M148=3,C135,IF(N148=3,G135,""))</f>
        <v>MBF</v>
      </c>
      <c r="K151" s="179"/>
      <c r="L151" s="179"/>
      <c r="M151" s="179"/>
      <c r="N151" s="179"/>
    </row>
    <row r="152" spans="2:14" ht="12.75"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5" spans="2:14" ht="12.75">
      <c r="B155" s="101"/>
      <c r="C155" s="101"/>
      <c r="D155" s="101"/>
      <c r="E155" s="101"/>
      <c r="F155" s="102"/>
      <c r="G155" s="103" t="s">
        <v>61</v>
      </c>
      <c r="H155" s="104"/>
      <c r="I155" s="184"/>
      <c r="J155" s="184"/>
      <c r="K155" s="184"/>
      <c r="L155" s="184"/>
      <c r="M155" s="184"/>
      <c r="N155" s="184"/>
    </row>
    <row r="156" spans="2:14" ht="12.75">
      <c r="B156" s="105"/>
      <c r="C156" s="106" t="s">
        <v>64</v>
      </c>
      <c r="D156" s="106"/>
      <c r="E156" s="105"/>
      <c r="F156" s="107"/>
      <c r="G156" s="108" t="s">
        <v>62</v>
      </c>
      <c r="H156" s="109"/>
      <c r="I156" s="184"/>
      <c r="J156" s="184"/>
      <c r="K156" s="184"/>
      <c r="L156" s="184"/>
      <c r="M156" s="184"/>
      <c r="N156" s="184"/>
    </row>
    <row r="157" spans="2:14" ht="15.75">
      <c r="B157" s="105"/>
      <c r="C157" s="110" t="s">
        <v>116</v>
      </c>
      <c r="D157" s="110"/>
      <c r="E157" s="105"/>
      <c r="F157" s="107"/>
      <c r="G157" s="108" t="s">
        <v>63</v>
      </c>
      <c r="H157" s="109"/>
      <c r="I157" s="184" t="s">
        <v>187</v>
      </c>
      <c r="J157" s="184"/>
      <c r="K157" s="184"/>
      <c r="L157" s="184"/>
      <c r="M157" s="184"/>
      <c r="N157" s="184"/>
    </row>
    <row r="158" spans="2:14" ht="15.75">
      <c r="B158" s="105"/>
      <c r="C158" s="105" t="s">
        <v>117</v>
      </c>
      <c r="D158" s="110"/>
      <c r="E158" s="105"/>
      <c r="F158" s="107"/>
      <c r="G158" s="108" t="s">
        <v>118</v>
      </c>
      <c r="H158" s="109"/>
      <c r="I158" s="184"/>
      <c r="J158" s="184"/>
      <c r="K158" s="184"/>
      <c r="L158" s="184"/>
      <c r="M158" s="184"/>
      <c r="N158" s="184"/>
    </row>
    <row r="159" spans="2:14" ht="13.5" thickBot="1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 ht="12.75">
      <c r="B160" s="111" t="s">
        <v>67</v>
      </c>
      <c r="C160" s="185" t="s">
        <v>25</v>
      </c>
      <c r="D160" s="185"/>
      <c r="E160" s="112"/>
      <c r="F160" s="111" t="s">
        <v>68</v>
      </c>
      <c r="G160" s="185" t="s">
        <v>55</v>
      </c>
      <c r="H160" s="185"/>
      <c r="I160" s="185"/>
      <c r="J160" s="185"/>
      <c r="K160" s="185"/>
      <c r="L160" s="185"/>
      <c r="M160" s="185"/>
      <c r="N160" s="185"/>
    </row>
    <row r="161" spans="2:14" ht="15">
      <c r="B161" s="113" t="s">
        <v>69</v>
      </c>
      <c r="C161" s="180" t="s">
        <v>124</v>
      </c>
      <c r="D161" s="180"/>
      <c r="E161" s="114"/>
      <c r="F161" s="113" t="s">
        <v>70</v>
      </c>
      <c r="G161" s="180" t="s">
        <v>157</v>
      </c>
      <c r="H161" s="180"/>
      <c r="I161" s="180"/>
      <c r="J161" s="180"/>
      <c r="K161" s="180"/>
      <c r="L161" s="180"/>
      <c r="M161" s="180"/>
      <c r="N161" s="180"/>
    </row>
    <row r="162" spans="2:14" ht="15">
      <c r="B162" s="113" t="s">
        <v>71</v>
      </c>
      <c r="C162" s="180" t="s">
        <v>132</v>
      </c>
      <c r="D162" s="180"/>
      <c r="E162" s="114"/>
      <c r="F162" s="113" t="s">
        <v>72</v>
      </c>
      <c r="G162" s="180" t="s">
        <v>156</v>
      </c>
      <c r="H162" s="180"/>
      <c r="I162" s="180"/>
      <c r="J162" s="180"/>
      <c r="K162" s="180"/>
      <c r="L162" s="180"/>
      <c r="M162" s="180"/>
      <c r="N162" s="180"/>
    </row>
    <row r="163" spans="2:14" ht="12.75">
      <c r="B163" s="183" t="s">
        <v>119</v>
      </c>
      <c r="C163" s="183"/>
      <c r="D163" s="183"/>
      <c r="E163" s="115"/>
      <c r="F163" s="183" t="s">
        <v>119</v>
      </c>
      <c r="G163" s="183"/>
      <c r="H163" s="183"/>
      <c r="I163" s="183"/>
      <c r="J163" s="183"/>
      <c r="K163" s="183"/>
      <c r="L163" s="183"/>
      <c r="M163" s="183"/>
      <c r="N163" s="183"/>
    </row>
    <row r="164" spans="2:14" ht="12.75">
      <c r="B164" s="116" t="s">
        <v>120</v>
      </c>
      <c r="C164" s="180" t="s">
        <v>124</v>
      </c>
      <c r="D164" s="180"/>
      <c r="E164" s="114"/>
      <c r="F164" s="116" t="s">
        <v>120</v>
      </c>
      <c r="G164" s="180" t="s">
        <v>157</v>
      </c>
      <c r="H164" s="180"/>
      <c r="I164" s="180"/>
      <c r="J164" s="180"/>
      <c r="K164" s="180"/>
      <c r="L164" s="180"/>
      <c r="M164" s="180"/>
      <c r="N164" s="180"/>
    </row>
    <row r="165" spans="2:14" ht="13.5" thickBot="1">
      <c r="B165" s="117" t="s">
        <v>120</v>
      </c>
      <c r="C165" s="181" t="s">
        <v>132</v>
      </c>
      <c r="D165" s="181"/>
      <c r="E165" s="118"/>
      <c r="F165" s="117" t="s">
        <v>120</v>
      </c>
      <c r="G165" s="181" t="s">
        <v>156</v>
      </c>
      <c r="H165" s="181"/>
      <c r="I165" s="181"/>
      <c r="J165" s="181"/>
      <c r="K165" s="181"/>
      <c r="L165" s="181"/>
      <c r="M165" s="181"/>
      <c r="N165" s="181"/>
    </row>
    <row r="166" spans="2:14" ht="12.75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 ht="13.5" thickBot="1">
      <c r="B167" s="119" t="s">
        <v>75</v>
      </c>
      <c r="C167" s="105"/>
      <c r="D167" s="105"/>
      <c r="E167" s="105"/>
      <c r="F167" s="120">
        <v>1</v>
      </c>
      <c r="G167" s="120">
        <v>2</v>
      </c>
      <c r="H167" s="120">
        <v>3</v>
      </c>
      <c r="I167" s="120">
        <v>4</v>
      </c>
      <c r="J167" s="120">
        <v>5</v>
      </c>
      <c r="K167" s="182" t="s">
        <v>7</v>
      </c>
      <c r="L167" s="182"/>
      <c r="M167" s="120" t="s">
        <v>76</v>
      </c>
      <c r="N167" s="120" t="s">
        <v>77</v>
      </c>
    </row>
    <row r="168" spans="2:14" ht="15">
      <c r="B168" s="121" t="s">
        <v>78</v>
      </c>
      <c r="C168" s="175" t="str">
        <f>IF(C161&gt;"",C161&amp;" - "&amp;G161,"")</f>
        <v>Karina Fozilova - Alisa Vlasova</v>
      </c>
      <c r="D168" s="175"/>
      <c r="E168" s="122"/>
      <c r="F168" s="123">
        <v>-5</v>
      </c>
      <c r="G168" s="123">
        <v>7</v>
      </c>
      <c r="H168" s="123">
        <v>-6</v>
      </c>
      <c r="I168" s="123">
        <v>-7</v>
      </c>
      <c r="J168" s="124"/>
      <c r="K168" s="125">
        <f>IF(ISBLANK(F168),"",COUNTIF(F168:J168,"&gt;=0"))</f>
        <v>1</v>
      </c>
      <c r="L168" s="126">
        <f>IF(ISBLANK(F168),"",IF(LEFT(F168)="-",1,0)+IF(LEFT(G168)="-",1,0)+IF(LEFT(H168)="-",1,0)+IF(LEFT(I168)="-",1,0)+IF(LEFT(J168)="-",1,0))</f>
        <v>3</v>
      </c>
      <c r="M168" s="127">
        <f aca="true" t="shared" si="6" ref="M168:N172">IF(K168=3,1,"")</f>
      </c>
      <c r="N168" s="126">
        <f t="shared" si="6"/>
        <v>1</v>
      </c>
    </row>
    <row r="169" spans="2:14" ht="15">
      <c r="B169" s="121" t="s">
        <v>79</v>
      </c>
      <c r="C169" s="175" t="str">
        <f>IF(C162&gt;"",C162&amp;" - "&amp;G162,"")</f>
        <v>Sofia Levchuk - Tamila Vlasova</v>
      </c>
      <c r="D169" s="175"/>
      <c r="E169" s="122"/>
      <c r="F169" s="123">
        <v>-7</v>
      </c>
      <c r="G169" s="123">
        <v>-2</v>
      </c>
      <c r="H169" s="123">
        <v>-5</v>
      </c>
      <c r="I169" s="123"/>
      <c r="J169" s="128"/>
      <c r="K169" s="129">
        <f>IF(ISBLANK(F169),"",COUNTIF(F169:J169,"&gt;=0"))</f>
        <v>0</v>
      </c>
      <c r="L169" s="130">
        <f>IF(ISBLANK(F169),"",IF(LEFT(F169)="-",1,0)+IF(LEFT(G169)="-",1,0)+IF(LEFT(H169)="-",1,0)+IF(LEFT(I169)="-",1,0)+IF(LEFT(J169)="-",1,0))</f>
        <v>3</v>
      </c>
      <c r="M169" s="131">
        <f t="shared" si="6"/>
      </c>
      <c r="N169" s="130">
        <f t="shared" si="6"/>
        <v>1</v>
      </c>
    </row>
    <row r="170" spans="2:14" ht="12.75">
      <c r="B170" s="132" t="s">
        <v>121</v>
      </c>
      <c r="C170" s="122" t="str">
        <f>IF(C164&gt;"",C164&amp;" / "&amp;C165,"")</f>
        <v>Karina Fozilova / Sofia Levchuk</v>
      </c>
      <c r="D170" s="122" t="str">
        <f>IF(G164&gt;"",G164&amp;" / "&amp;G165,"")</f>
        <v>Alisa Vlasova / Tamila Vlasova</v>
      </c>
      <c r="E170" s="133"/>
      <c r="F170" s="123">
        <v>-8</v>
      </c>
      <c r="G170" s="123">
        <v>-10</v>
      </c>
      <c r="H170" s="123">
        <v>-8</v>
      </c>
      <c r="I170" s="123"/>
      <c r="J170" s="128"/>
      <c r="K170" s="129">
        <f>IF(ISBLANK(F170),"",COUNTIF(F170:J170,"&gt;=0"))</f>
        <v>0</v>
      </c>
      <c r="L170" s="130">
        <f>IF(ISBLANK(F170),"",IF(LEFT(F170)="-",1,0)+IF(LEFT(G170)="-",1,0)+IF(LEFT(H170)="-",1,0)+IF(LEFT(I170)="-",1,0)+IF(LEFT(J170)="-",1,0))</f>
        <v>3</v>
      </c>
      <c r="M170" s="131">
        <f t="shared" si="6"/>
      </c>
      <c r="N170" s="130">
        <f t="shared" si="6"/>
        <v>1</v>
      </c>
    </row>
    <row r="171" spans="2:14" ht="15">
      <c r="B171" s="121" t="s">
        <v>81</v>
      </c>
      <c r="C171" s="175" t="str">
        <f>IF(C161&gt;"",C161&amp;" - "&amp;G162,"")</f>
        <v>Karina Fozilova - Tamila Vlasova</v>
      </c>
      <c r="D171" s="175"/>
      <c r="E171" s="122"/>
      <c r="F171" s="123"/>
      <c r="G171" s="123"/>
      <c r="H171" s="123"/>
      <c r="I171" s="123"/>
      <c r="J171" s="128"/>
      <c r="K171" s="129">
        <f>IF(ISBLANK(F171),"",COUNTIF(F171:J171,"&gt;=0"))</f>
      </c>
      <c r="L171" s="130">
        <f>IF(ISBLANK(F171),"",IF(LEFT(F171)="-",1,0)+IF(LEFT(G171)="-",1,0)+IF(LEFT(H171)="-",1,0)+IF(LEFT(I171)="-",1,0)+IF(LEFT(J171)="-",1,0))</f>
      </c>
      <c r="M171" s="131">
        <f t="shared" si="6"/>
      </c>
      <c r="N171" s="130">
        <f t="shared" si="6"/>
      </c>
    </row>
    <row r="172" spans="2:14" ht="15.75" thickBot="1">
      <c r="B172" s="121" t="s">
        <v>82</v>
      </c>
      <c r="C172" s="175" t="str">
        <f>IF(C162&gt;"",C162&amp;" - "&amp;G161,"")</f>
        <v>Sofia Levchuk - Alisa Vlasova</v>
      </c>
      <c r="D172" s="175"/>
      <c r="E172" s="122"/>
      <c r="F172" s="123"/>
      <c r="G172" s="123"/>
      <c r="H172" s="123"/>
      <c r="I172" s="123"/>
      <c r="J172" s="128"/>
      <c r="K172" s="134">
        <f>IF(ISBLANK(F172),"",COUNTIF(F172:J172,"&gt;=0"))</f>
      </c>
      <c r="L172" s="135">
        <f>IF(ISBLANK(F172),"",IF(LEFT(F172)="-",1,0)+IF(LEFT(G172)="-",1,0)+IF(LEFT(H172)="-",1,0)+IF(LEFT(I172)="-",1,0)+IF(LEFT(J172)="-",1,0))</f>
      </c>
      <c r="M172" s="136">
        <f t="shared" si="6"/>
      </c>
      <c r="N172" s="135">
        <f t="shared" si="6"/>
      </c>
    </row>
    <row r="173" spans="2:14" ht="19.5" thickBot="1">
      <c r="B173" s="137"/>
      <c r="C173" s="137"/>
      <c r="D173" s="137"/>
      <c r="E173" s="137"/>
      <c r="F173" s="138"/>
      <c r="G173" s="138"/>
      <c r="H173" s="139"/>
      <c r="I173" s="176" t="s">
        <v>83</v>
      </c>
      <c r="J173" s="176"/>
      <c r="K173" s="140">
        <f>COUNTIF(K168:K172,"=3")</f>
        <v>0</v>
      </c>
      <c r="L173" s="141">
        <f>COUNTIF(L168:L172,"=3")</f>
        <v>3</v>
      </c>
      <c r="M173" s="142">
        <f>SUM(M168:M172)</f>
        <v>0</v>
      </c>
      <c r="N173" s="143">
        <f>SUM(N168:N172)</f>
        <v>3</v>
      </c>
    </row>
    <row r="174" spans="2:14" ht="15">
      <c r="B174" s="144" t="s">
        <v>84</v>
      </c>
      <c r="C174" s="137"/>
      <c r="D174" s="137"/>
      <c r="E174" s="137"/>
      <c r="F174" s="137"/>
      <c r="G174" s="137"/>
      <c r="H174" s="137"/>
      <c r="I174" s="137"/>
      <c r="J174" s="137"/>
      <c r="K174" s="105"/>
      <c r="L174" s="105"/>
      <c r="M174" s="105"/>
      <c r="N174" s="105"/>
    </row>
    <row r="175" spans="2:14" ht="15">
      <c r="B175" s="145" t="s">
        <v>85</v>
      </c>
      <c r="C175" s="146"/>
      <c r="D175" s="145" t="s">
        <v>86</v>
      </c>
      <c r="E175" s="146"/>
      <c r="F175" s="145" t="s">
        <v>19</v>
      </c>
      <c r="G175" s="145"/>
      <c r="H175" s="144"/>
      <c r="J175" s="177" t="s">
        <v>87</v>
      </c>
      <c r="K175" s="177"/>
      <c r="L175" s="177"/>
      <c r="M175" s="177"/>
      <c r="N175" s="177"/>
    </row>
    <row r="176" spans="2:14" ht="21.75" thickBot="1">
      <c r="B176" s="178"/>
      <c r="C176" s="178"/>
      <c r="D176" s="178"/>
      <c r="E176" s="147"/>
      <c r="F176" s="178"/>
      <c r="G176" s="178"/>
      <c r="H176" s="178"/>
      <c r="I176" s="178"/>
      <c r="J176" s="179" t="str">
        <f>IF(M173=3,C160,IF(N173=3,G160,""))</f>
        <v>Spinni</v>
      </c>
      <c r="K176" s="179"/>
      <c r="L176" s="179"/>
      <c r="M176" s="179"/>
      <c r="N176" s="179"/>
    </row>
    <row r="177" spans="2:14" ht="12.75"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</row>
    <row r="180" spans="2:14" ht="12.75">
      <c r="B180" s="101"/>
      <c r="C180" s="101"/>
      <c r="D180" s="101"/>
      <c r="E180" s="101"/>
      <c r="F180" s="102"/>
      <c r="G180" s="103" t="s">
        <v>61</v>
      </c>
      <c r="H180" s="104"/>
      <c r="I180" s="184"/>
      <c r="J180" s="184"/>
      <c r="K180" s="184"/>
      <c r="L180" s="184"/>
      <c r="M180" s="184"/>
      <c r="N180" s="184"/>
    </row>
    <row r="181" spans="2:14" ht="12.75">
      <c r="B181" s="105"/>
      <c r="C181" s="106" t="s">
        <v>64</v>
      </c>
      <c r="D181" s="106"/>
      <c r="E181" s="105"/>
      <c r="F181" s="107"/>
      <c r="G181" s="108" t="s">
        <v>62</v>
      </c>
      <c r="H181" s="109"/>
      <c r="I181" s="184"/>
      <c r="J181" s="184"/>
      <c r="K181" s="184"/>
      <c r="L181" s="184"/>
      <c r="M181" s="184"/>
      <c r="N181" s="184"/>
    </row>
    <row r="182" spans="2:14" ht="15.75">
      <c r="B182" s="105"/>
      <c r="C182" s="110" t="s">
        <v>116</v>
      </c>
      <c r="D182" s="110"/>
      <c r="E182" s="105"/>
      <c r="F182" s="107"/>
      <c r="G182" s="108" t="s">
        <v>63</v>
      </c>
      <c r="H182" s="109"/>
      <c r="I182" s="184" t="s">
        <v>52</v>
      </c>
      <c r="J182" s="184"/>
      <c r="K182" s="184"/>
      <c r="L182" s="184"/>
      <c r="M182" s="184"/>
      <c r="N182" s="184"/>
    </row>
    <row r="183" spans="2:14" ht="15.75">
      <c r="B183" s="105"/>
      <c r="C183" s="105" t="s">
        <v>117</v>
      </c>
      <c r="D183" s="110"/>
      <c r="E183" s="105"/>
      <c r="F183" s="107"/>
      <c r="G183" s="108" t="s">
        <v>118</v>
      </c>
      <c r="H183" s="109"/>
      <c r="I183" s="184"/>
      <c r="J183" s="184"/>
      <c r="K183" s="184"/>
      <c r="L183" s="184"/>
      <c r="M183" s="184"/>
      <c r="N183" s="184"/>
    </row>
    <row r="184" spans="2:14" ht="13.5" thickBot="1"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 ht="12.75">
      <c r="B185" s="111" t="s">
        <v>67</v>
      </c>
      <c r="C185" s="185" t="s">
        <v>23</v>
      </c>
      <c r="D185" s="185"/>
      <c r="E185" s="112"/>
      <c r="F185" s="111" t="s">
        <v>68</v>
      </c>
      <c r="G185" s="185" t="s">
        <v>24</v>
      </c>
      <c r="H185" s="185"/>
      <c r="I185" s="185"/>
      <c r="J185" s="185"/>
      <c r="K185" s="185"/>
      <c r="L185" s="185"/>
      <c r="M185" s="185"/>
      <c r="N185" s="185"/>
    </row>
    <row r="186" spans="2:14" ht="15">
      <c r="B186" s="113" t="s">
        <v>69</v>
      </c>
      <c r="C186" s="180" t="s">
        <v>158</v>
      </c>
      <c r="D186" s="180"/>
      <c r="E186" s="114"/>
      <c r="F186" s="113" t="s">
        <v>70</v>
      </c>
      <c r="G186" s="180" t="s">
        <v>163</v>
      </c>
      <c r="H186" s="180"/>
      <c r="I186" s="180"/>
      <c r="J186" s="180"/>
      <c r="K186" s="180"/>
      <c r="L186" s="180"/>
      <c r="M186" s="180"/>
      <c r="N186" s="180"/>
    </row>
    <row r="187" spans="2:14" ht="15">
      <c r="B187" s="113" t="s">
        <v>71</v>
      </c>
      <c r="C187" s="180" t="s">
        <v>113</v>
      </c>
      <c r="D187" s="180"/>
      <c r="E187" s="114"/>
      <c r="F187" s="113" t="s">
        <v>72</v>
      </c>
      <c r="G187" s="180" t="s">
        <v>162</v>
      </c>
      <c r="H187" s="180"/>
      <c r="I187" s="180"/>
      <c r="J187" s="180"/>
      <c r="K187" s="180"/>
      <c r="L187" s="180"/>
      <c r="M187" s="180"/>
      <c r="N187" s="180"/>
    </row>
    <row r="188" spans="2:14" ht="12.75">
      <c r="B188" s="183" t="s">
        <v>119</v>
      </c>
      <c r="C188" s="183"/>
      <c r="D188" s="183"/>
      <c r="E188" s="115"/>
      <c r="F188" s="183" t="s">
        <v>119</v>
      </c>
      <c r="G188" s="183"/>
      <c r="H188" s="183"/>
      <c r="I188" s="183"/>
      <c r="J188" s="183"/>
      <c r="K188" s="183"/>
      <c r="L188" s="183"/>
      <c r="M188" s="183"/>
      <c r="N188" s="183"/>
    </row>
    <row r="189" spans="2:14" ht="12.75">
      <c r="B189" s="116" t="s">
        <v>120</v>
      </c>
      <c r="C189" s="180" t="s">
        <v>158</v>
      </c>
      <c r="D189" s="180"/>
      <c r="E189" s="114"/>
      <c r="F189" s="116" t="s">
        <v>120</v>
      </c>
      <c r="G189" s="180" t="s">
        <v>163</v>
      </c>
      <c r="H189" s="180"/>
      <c r="I189" s="180"/>
      <c r="J189" s="180"/>
      <c r="K189" s="180"/>
      <c r="L189" s="180"/>
      <c r="M189" s="180"/>
      <c r="N189" s="180"/>
    </row>
    <row r="190" spans="2:14" ht="13.5" thickBot="1">
      <c r="B190" s="117" t="s">
        <v>120</v>
      </c>
      <c r="C190" s="181" t="s">
        <v>113</v>
      </c>
      <c r="D190" s="181"/>
      <c r="E190" s="118"/>
      <c r="F190" s="117" t="s">
        <v>120</v>
      </c>
      <c r="G190" s="181" t="s">
        <v>162</v>
      </c>
      <c r="H190" s="181"/>
      <c r="I190" s="181"/>
      <c r="J190" s="181"/>
      <c r="K190" s="181"/>
      <c r="L190" s="181"/>
      <c r="M190" s="181"/>
      <c r="N190" s="181"/>
    </row>
    <row r="191" spans="2:14" ht="12.75"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 ht="13.5" thickBot="1">
      <c r="B192" s="119" t="s">
        <v>75</v>
      </c>
      <c r="C192" s="105"/>
      <c r="D192" s="105"/>
      <c r="E192" s="105"/>
      <c r="F192" s="120">
        <v>1</v>
      </c>
      <c r="G192" s="120">
        <v>2</v>
      </c>
      <c r="H192" s="120">
        <v>3</v>
      </c>
      <c r="I192" s="120">
        <v>4</v>
      </c>
      <c r="J192" s="120">
        <v>5</v>
      </c>
      <c r="K192" s="182" t="s">
        <v>7</v>
      </c>
      <c r="L192" s="182"/>
      <c r="M192" s="120" t="s">
        <v>76</v>
      </c>
      <c r="N192" s="120" t="s">
        <v>77</v>
      </c>
    </row>
    <row r="193" spans="2:14" ht="15">
      <c r="B193" s="121" t="s">
        <v>78</v>
      </c>
      <c r="C193" s="175" t="str">
        <f>IF(C186&gt;"",C186&amp;" - "&amp;G186,"")</f>
        <v>Kaarina Saarialho - Julia Belov</v>
      </c>
      <c r="D193" s="175"/>
      <c r="E193" s="122"/>
      <c r="F193" s="123">
        <v>2</v>
      </c>
      <c r="G193" s="123">
        <v>1</v>
      </c>
      <c r="H193" s="123">
        <v>2</v>
      </c>
      <c r="I193" s="123"/>
      <c r="J193" s="124"/>
      <c r="K193" s="125">
        <f>IF(ISBLANK(F193),"",COUNTIF(F193:J193,"&gt;=0"))</f>
        <v>3</v>
      </c>
      <c r="L193" s="126">
        <f>IF(ISBLANK(F193),"",IF(LEFT(F193)="-",1,0)+IF(LEFT(G193)="-",1,0)+IF(LEFT(H193)="-",1,0)+IF(LEFT(I193)="-",1,0)+IF(LEFT(J193)="-",1,0))</f>
        <v>0</v>
      </c>
      <c r="M193" s="127">
        <f aca="true" t="shared" si="7" ref="M193:N197">IF(K193=3,1,"")</f>
        <v>1</v>
      </c>
      <c r="N193" s="126">
        <f t="shared" si="7"/>
      </c>
    </row>
    <row r="194" spans="2:14" ht="15">
      <c r="B194" s="121" t="s">
        <v>79</v>
      </c>
      <c r="C194" s="175" t="str">
        <f>IF(C187&gt;"",C187&amp;" - "&amp;G187,"")</f>
        <v>Ella Kellow - Anni Heljala</v>
      </c>
      <c r="D194" s="175"/>
      <c r="E194" s="122"/>
      <c r="F194" s="123">
        <v>-5</v>
      </c>
      <c r="G194" s="123">
        <v>-6</v>
      </c>
      <c r="H194" s="123">
        <v>-3</v>
      </c>
      <c r="I194" s="123"/>
      <c r="J194" s="128"/>
      <c r="K194" s="129">
        <f>IF(ISBLANK(F194),"",COUNTIF(F194:J194,"&gt;=0"))</f>
        <v>0</v>
      </c>
      <c r="L194" s="130">
        <f>IF(ISBLANK(F194),"",IF(LEFT(F194)="-",1,0)+IF(LEFT(G194)="-",1,0)+IF(LEFT(H194)="-",1,0)+IF(LEFT(I194)="-",1,0)+IF(LEFT(J194)="-",1,0))</f>
        <v>3</v>
      </c>
      <c r="M194" s="131">
        <f t="shared" si="7"/>
      </c>
      <c r="N194" s="130">
        <f t="shared" si="7"/>
        <v>1</v>
      </c>
    </row>
    <row r="195" spans="2:14" ht="12.75">
      <c r="B195" s="132" t="s">
        <v>121</v>
      </c>
      <c r="C195" s="122" t="str">
        <f>IF(C189&gt;"",C189&amp;" / "&amp;C190,"")</f>
        <v>Kaarina Saarialho / Ella Kellow</v>
      </c>
      <c r="D195" s="122" t="str">
        <f>IF(G189&gt;"",G189&amp;" / "&amp;G190,"")</f>
        <v>Julia Belov / Anni Heljala</v>
      </c>
      <c r="E195" s="133"/>
      <c r="F195" s="123">
        <v>5</v>
      </c>
      <c r="G195" s="123">
        <v>6</v>
      </c>
      <c r="H195" s="123">
        <v>5</v>
      </c>
      <c r="I195" s="123"/>
      <c r="J195" s="128"/>
      <c r="K195" s="129">
        <f>IF(ISBLANK(F195),"",COUNTIF(F195:J195,"&gt;=0"))</f>
        <v>3</v>
      </c>
      <c r="L195" s="130">
        <f>IF(ISBLANK(F195),"",IF(LEFT(F195)="-",1,0)+IF(LEFT(G195)="-",1,0)+IF(LEFT(H195)="-",1,0)+IF(LEFT(I195)="-",1,0)+IF(LEFT(J195)="-",1,0))</f>
        <v>0</v>
      </c>
      <c r="M195" s="131">
        <f t="shared" si="7"/>
        <v>1</v>
      </c>
      <c r="N195" s="130">
        <f t="shared" si="7"/>
      </c>
    </row>
    <row r="196" spans="2:14" ht="15">
      <c r="B196" s="121" t="s">
        <v>81</v>
      </c>
      <c r="C196" s="175" t="str">
        <f>IF(C186&gt;"",C186&amp;" - "&amp;G187,"")</f>
        <v>Kaarina Saarialho - Anni Heljala</v>
      </c>
      <c r="D196" s="175"/>
      <c r="E196" s="122"/>
      <c r="F196" s="123">
        <v>-11</v>
      </c>
      <c r="G196" s="123">
        <v>10</v>
      </c>
      <c r="H196" s="123">
        <v>7</v>
      </c>
      <c r="I196" s="123">
        <v>-3</v>
      </c>
      <c r="J196" s="128">
        <v>-9</v>
      </c>
      <c r="K196" s="129">
        <f>IF(ISBLANK(F196),"",COUNTIF(F196:J196,"&gt;=0"))</f>
        <v>2</v>
      </c>
      <c r="L196" s="130">
        <f>IF(ISBLANK(F196),"",IF(LEFT(F196)="-",1,0)+IF(LEFT(G196)="-",1,0)+IF(LEFT(H196)="-",1,0)+IF(LEFT(I196)="-",1,0)+IF(LEFT(J196)="-",1,0))</f>
        <v>3</v>
      </c>
      <c r="M196" s="131">
        <f t="shared" si="7"/>
      </c>
      <c r="N196" s="130">
        <f t="shared" si="7"/>
        <v>1</v>
      </c>
    </row>
    <row r="197" spans="2:14" ht="15.75" thickBot="1">
      <c r="B197" s="121" t="s">
        <v>82</v>
      </c>
      <c r="C197" s="175" t="str">
        <f>IF(C187&gt;"",C187&amp;" - "&amp;G186,"")</f>
        <v>Ella Kellow - Julia Belov</v>
      </c>
      <c r="D197" s="175"/>
      <c r="E197" s="122"/>
      <c r="F197" s="123">
        <v>2</v>
      </c>
      <c r="G197" s="123">
        <v>2</v>
      </c>
      <c r="H197" s="123">
        <v>2</v>
      </c>
      <c r="I197" s="123"/>
      <c r="J197" s="128"/>
      <c r="K197" s="134">
        <f>IF(ISBLANK(F197),"",COUNTIF(F197:J197,"&gt;=0"))</f>
        <v>3</v>
      </c>
      <c r="L197" s="135">
        <f>IF(ISBLANK(F197),"",IF(LEFT(F197)="-",1,0)+IF(LEFT(G197)="-",1,0)+IF(LEFT(H197)="-",1,0)+IF(LEFT(I197)="-",1,0)+IF(LEFT(J197)="-",1,0))</f>
        <v>0</v>
      </c>
      <c r="M197" s="136">
        <f t="shared" si="7"/>
        <v>1</v>
      </c>
      <c r="N197" s="135">
        <f t="shared" si="7"/>
      </c>
    </row>
    <row r="198" spans="2:14" ht="19.5" thickBot="1">
      <c r="B198" s="137"/>
      <c r="C198" s="137"/>
      <c r="D198" s="137"/>
      <c r="E198" s="137"/>
      <c r="F198" s="138"/>
      <c r="G198" s="138"/>
      <c r="H198" s="139"/>
      <c r="I198" s="176" t="s">
        <v>83</v>
      </c>
      <c r="J198" s="176"/>
      <c r="K198" s="140">
        <f>COUNTIF(K193:K197,"=3")</f>
        <v>3</v>
      </c>
      <c r="L198" s="141">
        <f>COUNTIF(L193:L197,"=3")</f>
        <v>2</v>
      </c>
      <c r="M198" s="142">
        <f>SUM(M193:M197)</f>
        <v>3</v>
      </c>
      <c r="N198" s="143">
        <f>SUM(N193:N197)</f>
        <v>2</v>
      </c>
    </row>
    <row r="199" spans="2:14" ht="15">
      <c r="B199" s="144" t="s">
        <v>84</v>
      </c>
      <c r="C199" s="137"/>
      <c r="D199" s="137"/>
      <c r="E199" s="137"/>
      <c r="F199" s="137"/>
      <c r="G199" s="137"/>
      <c r="H199" s="137"/>
      <c r="I199" s="137"/>
      <c r="J199" s="137"/>
      <c r="K199" s="105"/>
      <c r="L199" s="105"/>
      <c r="M199" s="105"/>
      <c r="N199" s="105"/>
    </row>
    <row r="200" spans="2:14" ht="15">
      <c r="B200" s="145" t="s">
        <v>85</v>
      </c>
      <c r="C200" s="146"/>
      <c r="D200" s="145" t="s">
        <v>86</v>
      </c>
      <c r="E200" s="146"/>
      <c r="F200" s="145" t="s">
        <v>19</v>
      </c>
      <c r="G200" s="145"/>
      <c r="H200" s="144"/>
      <c r="J200" s="177" t="s">
        <v>87</v>
      </c>
      <c r="K200" s="177"/>
      <c r="L200" s="177"/>
      <c r="M200" s="177"/>
      <c r="N200" s="177"/>
    </row>
    <row r="201" spans="2:14" ht="21.75" thickBot="1">
      <c r="B201" s="178"/>
      <c r="C201" s="178"/>
      <c r="D201" s="178"/>
      <c r="E201" s="147"/>
      <c r="F201" s="178"/>
      <c r="G201" s="178"/>
      <c r="H201" s="178"/>
      <c r="I201" s="178"/>
      <c r="J201" s="179" t="str">
        <f>IF(M198=3,C185,IF(N198=3,G185,""))</f>
        <v>MBF</v>
      </c>
      <c r="K201" s="179"/>
      <c r="L201" s="179"/>
      <c r="M201" s="179"/>
      <c r="N201" s="179"/>
    </row>
    <row r="202" spans="2:14" ht="12.75"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</row>
    <row r="205" spans="2:14" ht="12.75">
      <c r="B205" s="101"/>
      <c r="C205" s="101"/>
      <c r="D205" s="101"/>
      <c r="E205" s="101"/>
      <c r="F205" s="102"/>
      <c r="G205" s="103" t="s">
        <v>61</v>
      </c>
      <c r="H205" s="104"/>
      <c r="I205" s="184"/>
      <c r="J205" s="184"/>
      <c r="K205" s="184"/>
      <c r="L205" s="184"/>
      <c r="M205" s="184"/>
      <c r="N205" s="184"/>
    </row>
    <row r="206" spans="2:14" ht="12.75">
      <c r="B206" s="105"/>
      <c r="C206" s="106" t="s">
        <v>64</v>
      </c>
      <c r="D206" s="106"/>
      <c r="E206" s="105"/>
      <c r="F206" s="107"/>
      <c r="G206" s="108" t="s">
        <v>62</v>
      </c>
      <c r="H206" s="109"/>
      <c r="I206" s="184"/>
      <c r="J206" s="184"/>
      <c r="K206" s="184"/>
      <c r="L206" s="184"/>
      <c r="M206" s="184"/>
      <c r="N206" s="184"/>
    </row>
    <row r="207" spans="2:14" ht="15.75">
      <c r="B207" s="105"/>
      <c r="C207" s="110" t="s">
        <v>116</v>
      </c>
      <c r="D207" s="110"/>
      <c r="E207" s="105"/>
      <c r="F207" s="107"/>
      <c r="G207" s="108" t="s">
        <v>63</v>
      </c>
      <c r="H207" s="109"/>
      <c r="I207" s="184" t="s">
        <v>155</v>
      </c>
      <c r="J207" s="184"/>
      <c r="K207" s="184"/>
      <c r="L207" s="184"/>
      <c r="M207" s="184"/>
      <c r="N207" s="184"/>
    </row>
    <row r="208" spans="2:14" ht="15.75">
      <c r="B208" s="105"/>
      <c r="C208" s="105" t="s">
        <v>117</v>
      </c>
      <c r="D208" s="110"/>
      <c r="E208" s="105"/>
      <c r="F208" s="107"/>
      <c r="G208" s="108" t="s">
        <v>118</v>
      </c>
      <c r="H208" s="109"/>
      <c r="I208" s="184"/>
      <c r="J208" s="184"/>
      <c r="K208" s="184"/>
      <c r="L208" s="184"/>
      <c r="M208" s="184"/>
      <c r="N208" s="184"/>
    </row>
    <row r="209" spans="2:14" ht="13.5" thickBot="1"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 ht="12.75">
      <c r="B210" s="111" t="s">
        <v>67</v>
      </c>
      <c r="C210" s="185" t="s">
        <v>55</v>
      </c>
      <c r="D210" s="185"/>
      <c r="E210" s="112"/>
      <c r="F210" s="111" t="s">
        <v>68</v>
      </c>
      <c r="G210" s="185" t="s">
        <v>24</v>
      </c>
      <c r="H210" s="185"/>
      <c r="I210" s="185"/>
      <c r="J210" s="185"/>
      <c r="K210" s="185"/>
      <c r="L210" s="185"/>
      <c r="M210" s="185"/>
      <c r="N210" s="185"/>
    </row>
    <row r="211" spans="2:14" ht="15">
      <c r="B211" s="113" t="s">
        <v>69</v>
      </c>
      <c r="C211" s="180" t="s">
        <v>156</v>
      </c>
      <c r="D211" s="180"/>
      <c r="E211" s="114"/>
      <c r="F211" s="113" t="s">
        <v>70</v>
      </c>
      <c r="G211" s="180" t="s">
        <v>163</v>
      </c>
      <c r="H211" s="180"/>
      <c r="I211" s="180"/>
      <c r="J211" s="180"/>
      <c r="K211" s="180"/>
      <c r="L211" s="180"/>
      <c r="M211" s="180"/>
      <c r="N211" s="180"/>
    </row>
    <row r="212" spans="2:14" ht="15">
      <c r="B212" s="113" t="s">
        <v>71</v>
      </c>
      <c r="C212" s="180" t="s">
        <v>157</v>
      </c>
      <c r="D212" s="180"/>
      <c r="E212" s="114"/>
      <c r="F212" s="113" t="s">
        <v>72</v>
      </c>
      <c r="G212" s="180" t="s">
        <v>162</v>
      </c>
      <c r="H212" s="180"/>
      <c r="I212" s="180"/>
      <c r="J212" s="180"/>
      <c r="K212" s="180"/>
      <c r="L212" s="180"/>
      <c r="M212" s="180"/>
      <c r="N212" s="180"/>
    </row>
    <row r="213" spans="2:14" ht="12.75">
      <c r="B213" s="183" t="s">
        <v>119</v>
      </c>
      <c r="C213" s="183"/>
      <c r="D213" s="183"/>
      <c r="E213" s="115"/>
      <c r="F213" s="183" t="s">
        <v>119</v>
      </c>
      <c r="G213" s="183"/>
      <c r="H213" s="183"/>
      <c r="I213" s="183"/>
      <c r="J213" s="183"/>
      <c r="K213" s="183"/>
      <c r="L213" s="183"/>
      <c r="M213" s="183"/>
      <c r="N213" s="183"/>
    </row>
    <row r="214" spans="2:14" ht="12.75">
      <c r="B214" s="116" t="s">
        <v>120</v>
      </c>
      <c r="C214" s="180" t="s">
        <v>156</v>
      </c>
      <c r="D214" s="180"/>
      <c r="E214" s="114"/>
      <c r="F214" s="116" t="s">
        <v>120</v>
      </c>
      <c r="G214" s="180" t="s">
        <v>163</v>
      </c>
      <c r="H214" s="180"/>
      <c r="I214" s="180"/>
      <c r="J214" s="180"/>
      <c r="K214" s="180"/>
      <c r="L214" s="180"/>
      <c r="M214" s="180"/>
      <c r="N214" s="180"/>
    </row>
    <row r="215" spans="2:14" ht="13.5" thickBot="1">
      <c r="B215" s="117" t="s">
        <v>120</v>
      </c>
      <c r="C215" s="181" t="s">
        <v>157</v>
      </c>
      <c r="D215" s="181"/>
      <c r="E215" s="118"/>
      <c r="F215" s="117" t="s">
        <v>120</v>
      </c>
      <c r="G215" s="181" t="s">
        <v>162</v>
      </c>
      <c r="H215" s="181"/>
      <c r="I215" s="181"/>
      <c r="J215" s="181"/>
      <c r="K215" s="181"/>
      <c r="L215" s="181"/>
      <c r="M215" s="181"/>
      <c r="N215" s="181"/>
    </row>
    <row r="216" spans="2:14" ht="12.75"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 ht="13.5" thickBot="1">
      <c r="B217" s="119" t="s">
        <v>75</v>
      </c>
      <c r="C217" s="105"/>
      <c r="D217" s="105"/>
      <c r="E217" s="105"/>
      <c r="F217" s="120">
        <v>1</v>
      </c>
      <c r="G217" s="120">
        <v>2</v>
      </c>
      <c r="H217" s="120">
        <v>3</v>
      </c>
      <c r="I217" s="120">
        <v>4</v>
      </c>
      <c r="J217" s="120">
        <v>5</v>
      </c>
      <c r="K217" s="182" t="s">
        <v>7</v>
      </c>
      <c r="L217" s="182"/>
      <c r="M217" s="120" t="s">
        <v>76</v>
      </c>
      <c r="N217" s="120" t="s">
        <v>77</v>
      </c>
    </row>
    <row r="218" spans="2:14" ht="15">
      <c r="B218" s="121" t="s">
        <v>78</v>
      </c>
      <c r="C218" s="175" t="str">
        <f>IF(C211&gt;"",C211&amp;" - "&amp;G211,"")</f>
        <v>Tamila Vlasova - Julia Belov</v>
      </c>
      <c r="D218" s="175"/>
      <c r="E218" s="122"/>
      <c r="F218" s="123">
        <v>1</v>
      </c>
      <c r="G218" s="123">
        <v>3</v>
      </c>
      <c r="H218" s="123">
        <v>4</v>
      </c>
      <c r="I218" s="123"/>
      <c r="J218" s="124"/>
      <c r="K218" s="125">
        <f>IF(ISBLANK(F218),"",COUNTIF(F218:J218,"&gt;=0"))</f>
        <v>3</v>
      </c>
      <c r="L218" s="126">
        <f>IF(ISBLANK(F218),"",IF(LEFT(F218)="-",1,0)+IF(LEFT(G218)="-",1,0)+IF(LEFT(H218)="-",1,0)+IF(LEFT(I218)="-",1,0)+IF(LEFT(J218)="-",1,0))</f>
        <v>0</v>
      </c>
      <c r="M218" s="127">
        <f aca="true" t="shared" si="8" ref="M218:N222">IF(K218=3,1,"")</f>
        <v>1</v>
      </c>
      <c r="N218" s="126">
        <f t="shared" si="8"/>
      </c>
    </row>
    <row r="219" spans="2:14" ht="15">
      <c r="B219" s="121" t="s">
        <v>79</v>
      </c>
      <c r="C219" s="175" t="str">
        <f>IF(C212&gt;"",C212&amp;" - "&amp;G212,"")</f>
        <v>Alisa Vlasova - Anni Heljala</v>
      </c>
      <c r="D219" s="175"/>
      <c r="E219" s="122"/>
      <c r="F219" s="123">
        <v>-4</v>
      </c>
      <c r="G219" s="123">
        <v>-4</v>
      </c>
      <c r="H219" s="123">
        <v>-2</v>
      </c>
      <c r="I219" s="123"/>
      <c r="J219" s="128"/>
      <c r="K219" s="129">
        <f>IF(ISBLANK(F219),"",COUNTIF(F219:J219,"&gt;=0"))</f>
        <v>0</v>
      </c>
      <c r="L219" s="130">
        <f>IF(ISBLANK(F219),"",IF(LEFT(F219)="-",1,0)+IF(LEFT(G219)="-",1,0)+IF(LEFT(H219)="-",1,0)+IF(LEFT(I219)="-",1,0)+IF(LEFT(J219)="-",1,0))</f>
        <v>3</v>
      </c>
      <c r="M219" s="131">
        <f t="shared" si="8"/>
      </c>
      <c r="N219" s="130">
        <f t="shared" si="8"/>
        <v>1</v>
      </c>
    </row>
    <row r="220" spans="2:14" ht="12.75">
      <c r="B220" s="132" t="s">
        <v>121</v>
      </c>
      <c r="C220" s="122" t="str">
        <f>IF(C214&gt;"",C214&amp;" / "&amp;C215,"")</f>
        <v>Tamila Vlasova / Alisa Vlasova</v>
      </c>
      <c r="D220" s="122" t="str">
        <f>IF(G214&gt;"",G214&amp;" / "&amp;G215,"")</f>
        <v>Julia Belov / Anni Heljala</v>
      </c>
      <c r="E220" s="133"/>
      <c r="F220" s="123">
        <v>7</v>
      </c>
      <c r="G220" s="123">
        <v>8</v>
      </c>
      <c r="H220" s="123">
        <v>6</v>
      </c>
      <c r="I220" s="123"/>
      <c r="J220" s="128"/>
      <c r="K220" s="129">
        <f>IF(ISBLANK(F220),"",COUNTIF(F220:J220,"&gt;=0"))</f>
        <v>3</v>
      </c>
      <c r="L220" s="130">
        <f>IF(ISBLANK(F220),"",IF(LEFT(F220)="-",1,0)+IF(LEFT(G220)="-",1,0)+IF(LEFT(H220)="-",1,0)+IF(LEFT(I220)="-",1,0)+IF(LEFT(J220)="-",1,0))</f>
        <v>0</v>
      </c>
      <c r="M220" s="131">
        <f t="shared" si="8"/>
        <v>1</v>
      </c>
      <c r="N220" s="130">
        <f t="shared" si="8"/>
      </c>
    </row>
    <row r="221" spans="2:14" ht="15">
      <c r="B221" s="121" t="s">
        <v>81</v>
      </c>
      <c r="C221" s="175" t="str">
        <f>IF(C211&gt;"",C211&amp;" - "&amp;G212,"")</f>
        <v>Tamila Vlasova - Anni Heljala</v>
      </c>
      <c r="D221" s="175"/>
      <c r="E221" s="122"/>
      <c r="F221" s="123">
        <v>-2</v>
      </c>
      <c r="G221" s="123">
        <v>-3</v>
      </c>
      <c r="H221" s="123">
        <v>-8</v>
      </c>
      <c r="I221" s="123"/>
      <c r="J221" s="128"/>
      <c r="K221" s="129">
        <f>IF(ISBLANK(F221),"",COUNTIF(F221:J221,"&gt;=0"))</f>
        <v>0</v>
      </c>
      <c r="L221" s="130">
        <f>IF(ISBLANK(F221),"",IF(LEFT(F221)="-",1,0)+IF(LEFT(G221)="-",1,0)+IF(LEFT(H221)="-",1,0)+IF(LEFT(I221)="-",1,0)+IF(LEFT(J221)="-",1,0))</f>
        <v>3</v>
      </c>
      <c r="M221" s="131">
        <f t="shared" si="8"/>
      </c>
      <c r="N221" s="130">
        <f t="shared" si="8"/>
        <v>1</v>
      </c>
    </row>
    <row r="222" spans="2:14" ht="15.75" thickBot="1">
      <c r="B222" s="121" t="s">
        <v>82</v>
      </c>
      <c r="C222" s="175" t="str">
        <f>IF(C212&gt;"",C212&amp;" - "&amp;G211,"")</f>
        <v>Alisa Vlasova - Julia Belov</v>
      </c>
      <c r="D222" s="175"/>
      <c r="E222" s="122"/>
      <c r="F222" s="123">
        <v>1</v>
      </c>
      <c r="G222" s="123">
        <v>2</v>
      </c>
      <c r="H222" s="123">
        <v>1</v>
      </c>
      <c r="I222" s="123"/>
      <c r="J222" s="128"/>
      <c r="K222" s="134">
        <f>IF(ISBLANK(F222),"",COUNTIF(F222:J222,"&gt;=0"))</f>
        <v>3</v>
      </c>
      <c r="L222" s="135">
        <f>IF(ISBLANK(F222),"",IF(LEFT(F222)="-",1,0)+IF(LEFT(G222)="-",1,0)+IF(LEFT(H222)="-",1,0)+IF(LEFT(I222)="-",1,0)+IF(LEFT(J222)="-",1,0))</f>
        <v>0</v>
      </c>
      <c r="M222" s="136">
        <f t="shared" si="8"/>
        <v>1</v>
      </c>
      <c r="N222" s="135">
        <f t="shared" si="8"/>
      </c>
    </row>
    <row r="223" spans="2:14" ht="19.5" thickBot="1">
      <c r="B223" s="137"/>
      <c r="C223" s="137"/>
      <c r="D223" s="137"/>
      <c r="E223" s="137"/>
      <c r="F223" s="138"/>
      <c r="G223" s="138"/>
      <c r="H223" s="139"/>
      <c r="I223" s="176" t="s">
        <v>83</v>
      </c>
      <c r="J223" s="176"/>
      <c r="K223" s="140">
        <f>COUNTIF(K218:K222,"=3")</f>
        <v>3</v>
      </c>
      <c r="L223" s="141">
        <f>COUNTIF(L218:L222,"=3")</f>
        <v>2</v>
      </c>
      <c r="M223" s="142">
        <f>SUM(M218:M222)</f>
        <v>3</v>
      </c>
      <c r="N223" s="143">
        <f>SUM(N218:N222)</f>
        <v>2</v>
      </c>
    </row>
    <row r="224" spans="2:14" ht="15">
      <c r="B224" s="144" t="s">
        <v>84</v>
      </c>
      <c r="C224" s="137"/>
      <c r="D224" s="137"/>
      <c r="E224" s="137"/>
      <c r="F224" s="137"/>
      <c r="G224" s="137"/>
      <c r="H224" s="137"/>
      <c r="I224" s="137"/>
      <c r="J224" s="137"/>
      <c r="K224" s="105"/>
      <c r="L224" s="105"/>
      <c r="M224" s="105"/>
      <c r="N224" s="105"/>
    </row>
    <row r="225" spans="2:14" ht="15">
      <c r="B225" s="145" t="s">
        <v>85</v>
      </c>
      <c r="C225" s="146"/>
      <c r="D225" s="145" t="s">
        <v>86</v>
      </c>
      <c r="E225" s="146"/>
      <c r="F225" s="145" t="s">
        <v>19</v>
      </c>
      <c r="G225" s="145"/>
      <c r="H225" s="144"/>
      <c r="J225" s="177" t="s">
        <v>87</v>
      </c>
      <c r="K225" s="177"/>
      <c r="L225" s="177"/>
      <c r="M225" s="177"/>
      <c r="N225" s="177"/>
    </row>
    <row r="226" spans="2:14" ht="21.75" thickBot="1">
      <c r="B226" s="178"/>
      <c r="C226" s="178"/>
      <c r="D226" s="178"/>
      <c r="E226" s="147"/>
      <c r="F226" s="178"/>
      <c r="G226" s="178"/>
      <c r="H226" s="178"/>
      <c r="I226" s="178"/>
      <c r="J226" s="179" t="str">
        <f>IF(M223=3,C210,IF(N223=3,G210,""))</f>
        <v>Spinni</v>
      </c>
      <c r="K226" s="179"/>
      <c r="L226" s="179"/>
      <c r="M226" s="179"/>
      <c r="N226" s="179"/>
    </row>
    <row r="227" spans="2:14" ht="12.75"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</row>
    <row r="230" spans="2:14" ht="12.75">
      <c r="B230" s="101"/>
      <c r="C230" s="101"/>
      <c r="D230" s="101"/>
      <c r="E230" s="101"/>
      <c r="F230" s="102"/>
      <c r="G230" s="103" t="s">
        <v>61</v>
      </c>
      <c r="H230" s="104"/>
      <c r="I230" s="184"/>
      <c r="J230" s="184"/>
      <c r="K230" s="184"/>
      <c r="L230" s="184"/>
      <c r="M230" s="184"/>
      <c r="N230" s="184"/>
    </row>
    <row r="231" spans="2:14" ht="12.75">
      <c r="B231" s="105"/>
      <c r="C231" s="106" t="s">
        <v>64</v>
      </c>
      <c r="D231" s="106"/>
      <c r="E231" s="105"/>
      <c r="F231" s="107"/>
      <c r="G231" s="108" t="s">
        <v>62</v>
      </c>
      <c r="H231" s="109"/>
      <c r="I231" s="184"/>
      <c r="J231" s="184"/>
      <c r="K231" s="184"/>
      <c r="L231" s="184"/>
      <c r="M231" s="184"/>
      <c r="N231" s="184"/>
    </row>
    <row r="232" spans="2:14" ht="15.75">
      <c r="B232" s="105"/>
      <c r="C232" s="110" t="s">
        <v>116</v>
      </c>
      <c r="D232" s="110"/>
      <c r="E232" s="105"/>
      <c r="F232" s="107"/>
      <c r="G232" s="108" t="s">
        <v>63</v>
      </c>
      <c r="H232" s="109"/>
      <c r="I232" s="184" t="s">
        <v>155</v>
      </c>
      <c r="J232" s="184"/>
      <c r="K232" s="184"/>
      <c r="L232" s="184"/>
      <c r="M232" s="184"/>
      <c r="N232" s="184"/>
    </row>
    <row r="233" spans="2:14" ht="15.75">
      <c r="B233" s="105"/>
      <c r="C233" s="105" t="s">
        <v>117</v>
      </c>
      <c r="D233" s="110"/>
      <c r="E233" s="105"/>
      <c r="F233" s="107"/>
      <c r="G233" s="108" t="s">
        <v>118</v>
      </c>
      <c r="H233" s="109"/>
      <c r="I233" s="184"/>
      <c r="J233" s="184"/>
      <c r="K233" s="184"/>
      <c r="L233" s="184"/>
      <c r="M233" s="184"/>
      <c r="N233" s="184"/>
    </row>
    <row r="234" spans="2:14" ht="13.5" thickBot="1"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 ht="12.75">
      <c r="B235" s="111" t="s">
        <v>67</v>
      </c>
      <c r="C235" s="185" t="s">
        <v>33</v>
      </c>
      <c r="D235" s="185"/>
      <c r="E235" s="112"/>
      <c r="F235" s="111" t="s">
        <v>68</v>
      </c>
      <c r="G235" s="185" t="s">
        <v>23</v>
      </c>
      <c r="H235" s="185"/>
      <c r="I235" s="185"/>
      <c r="J235" s="185"/>
      <c r="K235" s="185"/>
      <c r="L235" s="185"/>
      <c r="M235" s="185"/>
      <c r="N235" s="185"/>
    </row>
    <row r="236" spans="2:14" ht="15">
      <c r="B236" s="113" t="s">
        <v>69</v>
      </c>
      <c r="C236" s="180" t="s">
        <v>153</v>
      </c>
      <c r="D236" s="180"/>
      <c r="E236" s="114"/>
      <c r="F236" s="113" t="s">
        <v>70</v>
      </c>
      <c r="G236" s="180" t="s">
        <v>112</v>
      </c>
      <c r="H236" s="180"/>
      <c r="I236" s="180"/>
      <c r="J236" s="180"/>
      <c r="K236" s="180"/>
      <c r="L236" s="180"/>
      <c r="M236" s="180"/>
      <c r="N236" s="180"/>
    </row>
    <row r="237" spans="2:14" ht="15">
      <c r="B237" s="113" t="s">
        <v>71</v>
      </c>
      <c r="C237" s="180" t="s">
        <v>122</v>
      </c>
      <c r="D237" s="180"/>
      <c r="E237" s="114"/>
      <c r="F237" s="113" t="s">
        <v>72</v>
      </c>
      <c r="G237" s="180" t="s">
        <v>158</v>
      </c>
      <c r="H237" s="180"/>
      <c r="I237" s="180"/>
      <c r="J237" s="180"/>
      <c r="K237" s="180"/>
      <c r="L237" s="180"/>
      <c r="M237" s="180"/>
      <c r="N237" s="180"/>
    </row>
    <row r="238" spans="2:14" ht="12.75">
      <c r="B238" s="183" t="s">
        <v>119</v>
      </c>
      <c r="C238" s="183"/>
      <c r="D238" s="183"/>
      <c r="E238" s="115"/>
      <c r="F238" s="183" t="s">
        <v>119</v>
      </c>
      <c r="G238" s="183"/>
      <c r="H238" s="183"/>
      <c r="I238" s="183"/>
      <c r="J238" s="183"/>
      <c r="K238" s="183"/>
      <c r="L238" s="183"/>
      <c r="M238" s="183"/>
      <c r="N238" s="183"/>
    </row>
    <row r="239" spans="2:14" ht="12.75">
      <c r="B239" s="116" t="s">
        <v>120</v>
      </c>
      <c r="C239" s="180" t="s">
        <v>153</v>
      </c>
      <c r="D239" s="180"/>
      <c r="E239" s="114"/>
      <c r="F239" s="116" t="s">
        <v>120</v>
      </c>
      <c r="G239" s="180" t="s">
        <v>158</v>
      </c>
      <c r="H239" s="180"/>
      <c r="I239" s="180"/>
      <c r="J239" s="180"/>
      <c r="K239" s="180"/>
      <c r="L239" s="180"/>
      <c r="M239" s="180"/>
      <c r="N239" s="180"/>
    </row>
    <row r="240" spans="2:14" ht="13.5" thickBot="1">
      <c r="B240" s="117" t="s">
        <v>120</v>
      </c>
      <c r="C240" s="181" t="s">
        <v>123</v>
      </c>
      <c r="D240" s="181"/>
      <c r="E240" s="118"/>
      <c r="F240" s="117" t="s">
        <v>120</v>
      </c>
      <c r="G240" s="181" t="s">
        <v>113</v>
      </c>
      <c r="H240" s="181"/>
      <c r="I240" s="181"/>
      <c r="J240" s="181"/>
      <c r="K240" s="181"/>
      <c r="L240" s="181"/>
      <c r="M240" s="181"/>
      <c r="N240" s="181"/>
    </row>
    <row r="241" spans="2:14" ht="12.75"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 ht="13.5" thickBot="1">
      <c r="B242" s="119" t="s">
        <v>75</v>
      </c>
      <c r="C242" s="105"/>
      <c r="D242" s="105"/>
      <c r="E242" s="105"/>
      <c r="F242" s="120">
        <v>1</v>
      </c>
      <c r="G242" s="120">
        <v>2</v>
      </c>
      <c r="H242" s="120">
        <v>3</v>
      </c>
      <c r="I242" s="120">
        <v>4</v>
      </c>
      <c r="J242" s="120">
        <v>5</v>
      </c>
      <c r="K242" s="182" t="s">
        <v>7</v>
      </c>
      <c r="L242" s="182"/>
      <c r="M242" s="120" t="s">
        <v>76</v>
      </c>
      <c r="N242" s="120" t="s">
        <v>77</v>
      </c>
    </row>
    <row r="243" spans="2:14" ht="15">
      <c r="B243" s="121" t="s">
        <v>78</v>
      </c>
      <c r="C243" s="175" t="str">
        <f>IF(C236&gt;"",C236&amp;" - "&amp;G236,"")</f>
        <v>Aleksandra Titievskaja - Aleksandra Seppänen</v>
      </c>
      <c r="D243" s="175"/>
      <c r="E243" s="122"/>
      <c r="F243" s="123">
        <v>-9</v>
      </c>
      <c r="G243" s="123">
        <v>10</v>
      </c>
      <c r="H243" s="123">
        <v>9</v>
      </c>
      <c r="I243" s="123">
        <v>4</v>
      </c>
      <c r="J243" s="124"/>
      <c r="K243" s="125">
        <f>IF(ISBLANK(F243),"",COUNTIF(F243:J243,"&gt;=0"))</f>
        <v>3</v>
      </c>
      <c r="L243" s="126">
        <f>IF(ISBLANK(F243),"",IF(LEFT(F243)="-",1,0)+IF(LEFT(G243)="-",1,0)+IF(LEFT(H243)="-",1,0)+IF(LEFT(I243)="-",1,0)+IF(LEFT(J243)="-",1,0))</f>
        <v>1</v>
      </c>
      <c r="M243" s="127">
        <f aca="true" t="shared" si="9" ref="M243:N247">IF(K243=3,1,"")</f>
        <v>1</v>
      </c>
      <c r="N243" s="126">
        <f t="shared" si="9"/>
      </c>
    </row>
    <row r="244" spans="2:14" ht="15">
      <c r="B244" s="121" t="s">
        <v>79</v>
      </c>
      <c r="C244" s="175" t="str">
        <f>IF(C237&gt;"",C237&amp;" - "&amp;G237,"")</f>
        <v>Alisa Sinishin - Kaarina Saarialho</v>
      </c>
      <c r="D244" s="175"/>
      <c r="E244" s="122"/>
      <c r="F244" s="123">
        <v>-8</v>
      </c>
      <c r="G244" s="123">
        <v>15</v>
      </c>
      <c r="H244" s="123">
        <v>-6</v>
      </c>
      <c r="I244" s="123">
        <v>-6</v>
      </c>
      <c r="J244" s="128"/>
      <c r="K244" s="129">
        <f>IF(ISBLANK(F244),"",COUNTIF(F244:J244,"&gt;=0"))</f>
        <v>1</v>
      </c>
      <c r="L244" s="130">
        <f>IF(ISBLANK(F244),"",IF(LEFT(F244)="-",1,0)+IF(LEFT(G244)="-",1,0)+IF(LEFT(H244)="-",1,0)+IF(LEFT(I244)="-",1,0)+IF(LEFT(J244)="-",1,0))</f>
        <v>3</v>
      </c>
      <c r="M244" s="131">
        <f t="shared" si="9"/>
      </c>
      <c r="N244" s="130">
        <f t="shared" si="9"/>
        <v>1</v>
      </c>
    </row>
    <row r="245" spans="2:14" ht="12.75">
      <c r="B245" s="132" t="s">
        <v>121</v>
      </c>
      <c r="C245" s="122" t="str">
        <f>IF(C239&gt;"",C239&amp;" / "&amp;C240,"")</f>
        <v>Aleksandra Titievskaja / Yang Yixin</v>
      </c>
      <c r="D245" s="122" t="str">
        <f>IF(G239&gt;"",G239&amp;" / "&amp;G240,"")</f>
        <v>Kaarina Saarialho / Ella Kellow</v>
      </c>
      <c r="E245" s="133"/>
      <c r="F245" s="123">
        <v>2</v>
      </c>
      <c r="G245" s="123">
        <v>-5</v>
      </c>
      <c r="H245" s="123">
        <v>3</v>
      </c>
      <c r="I245" s="123">
        <v>5</v>
      </c>
      <c r="J245" s="128"/>
      <c r="K245" s="129">
        <f>IF(ISBLANK(F245),"",COUNTIF(F245:J245,"&gt;=0"))</f>
        <v>3</v>
      </c>
      <c r="L245" s="130">
        <f>IF(ISBLANK(F245),"",IF(LEFT(F245)="-",1,0)+IF(LEFT(G245)="-",1,0)+IF(LEFT(H245)="-",1,0)+IF(LEFT(I245)="-",1,0)+IF(LEFT(J245)="-",1,0))</f>
        <v>1</v>
      </c>
      <c r="M245" s="131">
        <f t="shared" si="9"/>
        <v>1</v>
      </c>
      <c r="N245" s="130">
        <f t="shared" si="9"/>
      </c>
    </row>
    <row r="246" spans="2:14" ht="15">
      <c r="B246" s="121" t="s">
        <v>81</v>
      </c>
      <c r="C246" s="175" t="str">
        <f>IF(C236&gt;"",C236&amp;" - "&amp;G237,"")</f>
        <v>Aleksandra Titievskaja - Kaarina Saarialho</v>
      </c>
      <c r="D246" s="175"/>
      <c r="E246" s="122"/>
      <c r="F246" s="123">
        <v>3</v>
      </c>
      <c r="G246" s="123">
        <v>3</v>
      </c>
      <c r="H246" s="123">
        <v>-7</v>
      </c>
      <c r="I246" s="123">
        <v>6</v>
      </c>
      <c r="J246" s="128"/>
      <c r="K246" s="129">
        <f>IF(ISBLANK(F246),"",COUNTIF(F246:J246,"&gt;=0"))</f>
        <v>3</v>
      </c>
      <c r="L246" s="130">
        <f>IF(ISBLANK(F246),"",IF(LEFT(F246)="-",1,0)+IF(LEFT(G246)="-",1,0)+IF(LEFT(H246)="-",1,0)+IF(LEFT(I246)="-",1,0)+IF(LEFT(J246)="-",1,0))</f>
        <v>1</v>
      </c>
      <c r="M246" s="131">
        <f t="shared" si="9"/>
        <v>1</v>
      </c>
      <c r="N246" s="130">
        <f t="shared" si="9"/>
      </c>
    </row>
    <row r="247" spans="2:14" ht="15.75" thickBot="1">
      <c r="B247" s="121" t="s">
        <v>82</v>
      </c>
      <c r="C247" s="175" t="str">
        <f>IF(C237&gt;"",C237&amp;" - "&amp;G236,"")</f>
        <v>Alisa Sinishin - Aleksandra Seppänen</v>
      </c>
      <c r="D247" s="175"/>
      <c r="E247" s="122"/>
      <c r="F247" s="123"/>
      <c r="G247" s="123"/>
      <c r="H247" s="123"/>
      <c r="I247" s="123"/>
      <c r="J247" s="128"/>
      <c r="K247" s="134">
        <f>IF(ISBLANK(F247),"",COUNTIF(F247:J247,"&gt;=0"))</f>
      </c>
      <c r="L247" s="135">
        <f>IF(ISBLANK(F247),"",IF(LEFT(F247)="-",1,0)+IF(LEFT(G247)="-",1,0)+IF(LEFT(H247)="-",1,0)+IF(LEFT(I247)="-",1,0)+IF(LEFT(J247)="-",1,0))</f>
      </c>
      <c r="M247" s="136">
        <f t="shared" si="9"/>
      </c>
      <c r="N247" s="135">
        <f t="shared" si="9"/>
      </c>
    </row>
    <row r="248" spans="2:14" ht="19.5" thickBot="1">
      <c r="B248" s="137"/>
      <c r="C248" s="137"/>
      <c r="D248" s="137"/>
      <c r="E248" s="137"/>
      <c r="F248" s="138"/>
      <c r="G248" s="138"/>
      <c r="H248" s="139"/>
      <c r="I248" s="176" t="s">
        <v>83</v>
      </c>
      <c r="J248" s="176"/>
      <c r="K248" s="140">
        <f>COUNTIF(K243:K247,"=3")</f>
        <v>3</v>
      </c>
      <c r="L248" s="141">
        <f>COUNTIF(L243:L247,"=3")</f>
        <v>1</v>
      </c>
      <c r="M248" s="142">
        <f>SUM(M243:M247)</f>
        <v>3</v>
      </c>
      <c r="N248" s="143">
        <f>SUM(N243:N247)</f>
        <v>1</v>
      </c>
    </row>
    <row r="249" spans="2:14" ht="15">
      <c r="B249" s="144" t="s">
        <v>84</v>
      </c>
      <c r="C249" s="137"/>
      <c r="D249" s="137"/>
      <c r="E249" s="137"/>
      <c r="F249" s="137"/>
      <c r="G249" s="137"/>
      <c r="H249" s="137"/>
      <c r="I249" s="137"/>
      <c r="J249" s="137"/>
      <c r="K249" s="105"/>
      <c r="L249" s="105"/>
      <c r="M249" s="105"/>
      <c r="N249" s="105"/>
    </row>
    <row r="250" spans="2:14" ht="15">
      <c r="B250" s="145" t="s">
        <v>85</v>
      </c>
      <c r="C250" s="146"/>
      <c r="D250" s="145" t="s">
        <v>86</v>
      </c>
      <c r="E250" s="146"/>
      <c r="F250" s="145" t="s">
        <v>19</v>
      </c>
      <c r="G250" s="145"/>
      <c r="H250" s="144"/>
      <c r="J250" s="177" t="s">
        <v>87</v>
      </c>
      <c r="K250" s="177"/>
      <c r="L250" s="177"/>
      <c r="M250" s="177"/>
      <c r="N250" s="177"/>
    </row>
    <row r="251" spans="2:14" ht="21.75" thickBot="1">
      <c r="B251" s="178"/>
      <c r="C251" s="178"/>
      <c r="D251" s="178"/>
      <c r="E251" s="147"/>
      <c r="F251" s="178"/>
      <c r="G251" s="178"/>
      <c r="H251" s="178"/>
      <c r="I251" s="178"/>
      <c r="J251" s="179" t="str">
        <f>IF(M248=3,C235,IF(N248=3,G235,""))</f>
        <v>PT Espoo</v>
      </c>
      <c r="K251" s="179"/>
      <c r="L251" s="179"/>
      <c r="M251" s="179"/>
      <c r="N251" s="179"/>
    </row>
    <row r="252" spans="2:14" ht="12.75"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</row>
  </sheetData>
  <sheetProtection/>
  <mergeCells count="260">
    <mergeCell ref="C194:D194"/>
    <mergeCell ref="C196:D196"/>
    <mergeCell ref="C197:D197"/>
    <mergeCell ref="I198:J198"/>
    <mergeCell ref="J200:N200"/>
    <mergeCell ref="B201:D201"/>
    <mergeCell ref="F201:I201"/>
    <mergeCell ref="J201:N201"/>
    <mergeCell ref="C189:D189"/>
    <mergeCell ref="G189:N189"/>
    <mergeCell ref="C190:D190"/>
    <mergeCell ref="G190:N190"/>
    <mergeCell ref="K192:L192"/>
    <mergeCell ref="C193:D193"/>
    <mergeCell ref="C186:D186"/>
    <mergeCell ref="G186:N186"/>
    <mergeCell ref="C187:D187"/>
    <mergeCell ref="G187:N187"/>
    <mergeCell ref="B188:D188"/>
    <mergeCell ref="F188:N188"/>
    <mergeCell ref="I180:N180"/>
    <mergeCell ref="I181:N181"/>
    <mergeCell ref="I182:N182"/>
    <mergeCell ref="I183:N183"/>
    <mergeCell ref="C185:D185"/>
    <mergeCell ref="G185:N185"/>
    <mergeCell ref="C169:D169"/>
    <mergeCell ref="C171:D171"/>
    <mergeCell ref="C172:D172"/>
    <mergeCell ref="I173:J173"/>
    <mergeCell ref="J175:N175"/>
    <mergeCell ref="B176:D176"/>
    <mergeCell ref="F176:I176"/>
    <mergeCell ref="J176:N176"/>
    <mergeCell ref="C164:D164"/>
    <mergeCell ref="G164:N164"/>
    <mergeCell ref="C165:D165"/>
    <mergeCell ref="G165:N165"/>
    <mergeCell ref="K167:L167"/>
    <mergeCell ref="C168:D168"/>
    <mergeCell ref="C161:D161"/>
    <mergeCell ref="G161:N161"/>
    <mergeCell ref="C162:D162"/>
    <mergeCell ref="G162:N162"/>
    <mergeCell ref="B163:D163"/>
    <mergeCell ref="F163:N163"/>
    <mergeCell ref="I155:N155"/>
    <mergeCell ref="I156:N156"/>
    <mergeCell ref="I157:N157"/>
    <mergeCell ref="I158:N158"/>
    <mergeCell ref="C160:D160"/>
    <mergeCell ref="G160:N160"/>
    <mergeCell ref="C144:D144"/>
    <mergeCell ref="C146:D146"/>
    <mergeCell ref="C147:D147"/>
    <mergeCell ref="I148:J148"/>
    <mergeCell ref="J150:N150"/>
    <mergeCell ref="B151:D151"/>
    <mergeCell ref="F151:I151"/>
    <mergeCell ref="J151:N151"/>
    <mergeCell ref="C139:D139"/>
    <mergeCell ref="G139:N139"/>
    <mergeCell ref="C140:D140"/>
    <mergeCell ref="G140:N140"/>
    <mergeCell ref="K142:L142"/>
    <mergeCell ref="C143:D143"/>
    <mergeCell ref="C136:D136"/>
    <mergeCell ref="G136:N136"/>
    <mergeCell ref="C137:D137"/>
    <mergeCell ref="G137:N137"/>
    <mergeCell ref="B138:D138"/>
    <mergeCell ref="F138:N138"/>
    <mergeCell ref="I130:N130"/>
    <mergeCell ref="I131:N131"/>
    <mergeCell ref="I132:N132"/>
    <mergeCell ref="I133:N133"/>
    <mergeCell ref="C135:D135"/>
    <mergeCell ref="G135:N135"/>
    <mergeCell ref="C118:D118"/>
    <mergeCell ref="C120:D120"/>
    <mergeCell ref="C121:D121"/>
    <mergeCell ref="I122:J122"/>
    <mergeCell ref="J124:N124"/>
    <mergeCell ref="B125:D125"/>
    <mergeCell ref="F125:I125"/>
    <mergeCell ref="J125:N125"/>
    <mergeCell ref="C113:D113"/>
    <mergeCell ref="G113:N113"/>
    <mergeCell ref="C114:D114"/>
    <mergeCell ref="G114:N114"/>
    <mergeCell ref="K116:L116"/>
    <mergeCell ref="C117:D117"/>
    <mergeCell ref="C110:D110"/>
    <mergeCell ref="G110:N110"/>
    <mergeCell ref="C111:D111"/>
    <mergeCell ref="G111:N111"/>
    <mergeCell ref="B112:D112"/>
    <mergeCell ref="F112:N112"/>
    <mergeCell ref="I104:N104"/>
    <mergeCell ref="I105:N105"/>
    <mergeCell ref="I106:N106"/>
    <mergeCell ref="I107:N107"/>
    <mergeCell ref="C109:D109"/>
    <mergeCell ref="G109:N109"/>
    <mergeCell ref="C93:D93"/>
    <mergeCell ref="C95:D95"/>
    <mergeCell ref="C96:D96"/>
    <mergeCell ref="I97:J97"/>
    <mergeCell ref="J99:N99"/>
    <mergeCell ref="B100:D100"/>
    <mergeCell ref="F100:I100"/>
    <mergeCell ref="J100:N100"/>
    <mergeCell ref="C88:D88"/>
    <mergeCell ref="G88:N88"/>
    <mergeCell ref="C89:D89"/>
    <mergeCell ref="G89:N89"/>
    <mergeCell ref="K91:L91"/>
    <mergeCell ref="C92:D92"/>
    <mergeCell ref="C85:D85"/>
    <mergeCell ref="G85:N85"/>
    <mergeCell ref="C86:D86"/>
    <mergeCell ref="G86:N86"/>
    <mergeCell ref="B87:D87"/>
    <mergeCell ref="F87:N87"/>
    <mergeCell ref="I79:N79"/>
    <mergeCell ref="I80:N80"/>
    <mergeCell ref="I81:N81"/>
    <mergeCell ref="I82:N82"/>
    <mergeCell ref="C84:D84"/>
    <mergeCell ref="G84:N84"/>
    <mergeCell ref="C67:D67"/>
    <mergeCell ref="C69:D69"/>
    <mergeCell ref="C70:D70"/>
    <mergeCell ref="I71:J71"/>
    <mergeCell ref="J73:N73"/>
    <mergeCell ref="B74:D74"/>
    <mergeCell ref="F74:I74"/>
    <mergeCell ref="J74:N74"/>
    <mergeCell ref="C62:D62"/>
    <mergeCell ref="G62:N62"/>
    <mergeCell ref="C63:D63"/>
    <mergeCell ref="G63:N63"/>
    <mergeCell ref="K65:L65"/>
    <mergeCell ref="C66:D66"/>
    <mergeCell ref="C59:D59"/>
    <mergeCell ref="G59:N59"/>
    <mergeCell ref="C60:D60"/>
    <mergeCell ref="G60:N60"/>
    <mergeCell ref="B61:D61"/>
    <mergeCell ref="F61:N61"/>
    <mergeCell ref="I53:N53"/>
    <mergeCell ref="I54:N54"/>
    <mergeCell ref="I55:N55"/>
    <mergeCell ref="I56:N56"/>
    <mergeCell ref="C58:D58"/>
    <mergeCell ref="G58:N58"/>
    <mergeCell ref="C45:D45"/>
    <mergeCell ref="I46:J46"/>
    <mergeCell ref="J48:N48"/>
    <mergeCell ref="B49:D49"/>
    <mergeCell ref="F49:I49"/>
    <mergeCell ref="J49:N49"/>
    <mergeCell ref="C38:D38"/>
    <mergeCell ref="G38:N38"/>
    <mergeCell ref="K40:L40"/>
    <mergeCell ref="C41:D41"/>
    <mergeCell ref="C42:D42"/>
    <mergeCell ref="C44:D44"/>
    <mergeCell ref="C35:D35"/>
    <mergeCell ref="G35:N35"/>
    <mergeCell ref="B36:D36"/>
    <mergeCell ref="F36:N36"/>
    <mergeCell ref="C37:D37"/>
    <mergeCell ref="G37:N37"/>
    <mergeCell ref="B11:D11"/>
    <mergeCell ref="F11:N11"/>
    <mergeCell ref="C12:D12"/>
    <mergeCell ref="G12:N12"/>
    <mergeCell ref="C34:D34"/>
    <mergeCell ref="G34:N34"/>
    <mergeCell ref="C8:D8"/>
    <mergeCell ref="G8:N8"/>
    <mergeCell ref="I5:N5"/>
    <mergeCell ref="I6:N6"/>
    <mergeCell ref="C33:D33"/>
    <mergeCell ref="G33:N33"/>
    <mergeCell ref="C9:D9"/>
    <mergeCell ref="G9:N9"/>
    <mergeCell ref="C10:D10"/>
    <mergeCell ref="G10:N10"/>
    <mergeCell ref="I3:N3"/>
    <mergeCell ref="I4:N4"/>
    <mergeCell ref="I28:N28"/>
    <mergeCell ref="I29:N29"/>
    <mergeCell ref="I30:N30"/>
    <mergeCell ref="I31:N31"/>
    <mergeCell ref="C13:D13"/>
    <mergeCell ref="G13:N13"/>
    <mergeCell ref="K15:L15"/>
    <mergeCell ref="C16:D16"/>
    <mergeCell ref="C17:D17"/>
    <mergeCell ref="C19:D19"/>
    <mergeCell ref="C20:D20"/>
    <mergeCell ref="I21:J21"/>
    <mergeCell ref="J23:N23"/>
    <mergeCell ref="B24:D24"/>
    <mergeCell ref="F24:I24"/>
    <mergeCell ref="J24:N24"/>
    <mergeCell ref="I205:N205"/>
    <mergeCell ref="I206:N206"/>
    <mergeCell ref="I207:N207"/>
    <mergeCell ref="I208:N208"/>
    <mergeCell ref="C210:D210"/>
    <mergeCell ref="G210:N210"/>
    <mergeCell ref="C211:D211"/>
    <mergeCell ref="G211:N211"/>
    <mergeCell ref="C212:D212"/>
    <mergeCell ref="G212:N212"/>
    <mergeCell ref="B213:D213"/>
    <mergeCell ref="F213:N213"/>
    <mergeCell ref="C214:D214"/>
    <mergeCell ref="G214:N214"/>
    <mergeCell ref="C215:D215"/>
    <mergeCell ref="G215:N215"/>
    <mergeCell ref="K217:L217"/>
    <mergeCell ref="C218:D218"/>
    <mergeCell ref="C219:D219"/>
    <mergeCell ref="C221:D221"/>
    <mergeCell ref="C222:D222"/>
    <mergeCell ref="I223:J223"/>
    <mergeCell ref="J225:N225"/>
    <mergeCell ref="B226:D226"/>
    <mergeCell ref="F226:I226"/>
    <mergeCell ref="J226:N226"/>
    <mergeCell ref="I230:N230"/>
    <mergeCell ref="I231:N231"/>
    <mergeCell ref="I232:N232"/>
    <mergeCell ref="I233:N233"/>
    <mergeCell ref="C235:D235"/>
    <mergeCell ref="G235:N235"/>
    <mergeCell ref="C236:D236"/>
    <mergeCell ref="G236:N236"/>
    <mergeCell ref="C237:D237"/>
    <mergeCell ref="G237:N237"/>
    <mergeCell ref="B238:D238"/>
    <mergeCell ref="F238:N238"/>
    <mergeCell ref="C239:D239"/>
    <mergeCell ref="G239:N239"/>
    <mergeCell ref="C240:D240"/>
    <mergeCell ref="G240:N240"/>
    <mergeCell ref="K242:L242"/>
    <mergeCell ref="C243:D243"/>
    <mergeCell ref="C244:D244"/>
    <mergeCell ref="C246:D246"/>
    <mergeCell ref="C247:D247"/>
    <mergeCell ref="I248:J248"/>
    <mergeCell ref="J250:N250"/>
    <mergeCell ref="B251:D251"/>
    <mergeCell ref="F251:I251"/>
    <mergeCell ref="J251:N25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5"/>
  <sheetViews>
    <sheetView zoomScalePageLayoutView="0" workbookViewId="0" topLeftCell="A1">
      <selection activeCell="B2" sqref="B2:N25"/>
    </sheetView>
  </sheetViews>
  <sheetFormatPr defaultColWidth="9.140625" defaultRowHeight="12.75"/>
  <cols>
    <col min="3" max="3" width="19.140625" style="0" customWidth="1"/>
    <col min="4" max="4" width="17.421875" style="0" customWidth="1"/>
  </cols>
  <sheetData>
    <row r="3" spans="2:14" ht="12.75">
      <c r="B3" s="101"/>
      <c r="C3" s="101"/>
      <c r="D3" s="101"/>
      <c r="E3" s="101"/>
      <c r="F3" s="102"/>
      <c r="G3" s="103" t="s">
        <v>61</v>
      </c>
      <c r="H3" s="104"/>
      <c r="I3" s="184"/>
      <c r="J3" s="184"/>
      <c r="K3" s="184"/>
      <c r="L3" s="184"/>
      <c r="M3" s="184"/>
      <c r="N3" s="184"/>
    </row>
    <row r="4" spans="2:14" ht="12.75">
      <c r="B4" s="105"/>
      <c r="C4" s="106" t="s">
        <v>64</v>
      </c>
      <c r="D4" s="106"/>
      <c r="E4" s="105"/>
      <c r="F4" s="107"/>
      <c r="G4" s="108" t="s">
        <v>62</v>
      </c>
      <c r="H4" s="109"/>
      <c r="I4" s="184"/>
      <c r="J4" s="184"/>
      <c r="K4" s="184"/>
      <c r="L4" s="184"/>
      <c r="M4" s="184"/>
      <c r="N4" s="184"/>
    </row>
    <row r="5" spans="2:14" ht="15.75">
      <c r="B5" s="105"/>
      <c r="C5" s="110" t="s">
        <v>116</v>
      </c>
      <c r="D5" s="110"/>
      <c r="E5" s="105"/>
      <c r="F5" s="107"/>
      <c r="G5" s="108" t="s">
        <v>63</v>
      </c>
      <c r="H5" s="109"/>
      <c r="I5" s="184"/>
      <c r="J5" s="184"/>
      <c r="K5" s="184"/>
      <c r="L5" s="184"/>
      <c r="M5" s="184"/>
      <c r="N5" s="184"/>
    </row>
    <row r="6" spans="2:14" ht="15.75">
      <c r="B6" s="105"/>
      <c r="C6" s="105" t="s">
        <v>117</v>
      </c>
      <c r="D6" s="110"/>
      <c r="E6" s="105"/>
      <c r="F6" s="107"/>
      <c r="G6" s="108" t="s">
        <v>118</v>
      </c>
      <c r="H6" s="109"/>
      <c r="I6" s="184"/>
      <c r="J6" s="184"/>
      <c r="K6" s="184"/>
      <c r="L6" s="184"/>
      <c r="M6" s="184"/>
      <c r="N6" s="184"/>
    </row>
    <row r="7" spans="2:14" ht="13.5" thickBot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2:14" ht="12.75">
      <c r="B8" s="111" t="s">
        <v>67</v>
      </c>
      <c r="C8" s="185"/>
      <c r="D8" s="185"/>
      <c r="E8" s="112"/>
      <c r="F8" s="111" t="s">
        <v>68</v>
      </c>
      <c r="G8" s="185"/>
      <c r="H8" s="185"/>
      <c r="I8" s="185"/>
      <c r="J8" s="185"/>
      <c r="K8" s="185"/>
      <c r="L8" s="185"/>
      <c r="M8" s="185"/>
      <c r="N8" s="185"/>
    </row>
    <row r="9" spans="2:14" ht="15">
      <c r="B9" s="113" t="s">
        <v>69</v>
      </c>
      <c r="C9" s="180"/>
      <c r="D9" s="180"/>
      <c r="E9" s="114"/>
      <c r="F9" s="113" t="s">
        <v>70</v>
      </c>
      <c r="G9" s="180"/>
      <c r="H9" s="180"/>
      <c r="I9" s="180"/>
      <c r="J9" s="180"/>
      <c r="K9" s="180"/>
      <c r="L9" s="180"/>
      <c r="M9" s="180"/>
      <c r="N9" s="180"/>
    </row>
    <row r="10" spans="2:14" ht="15">
      <c r="B10" s="113" t="s">
        <v>71</v>
      </c>
      <c r="C10" s="180"/>
      <c r="D10" s="180"/>
      <c r="E10" s="114"/>
      <c r="F10" s="113" t="s">
        <v>72</v>
      </c>
      <c r="G10" s="180"/>
      <c r="H10" s="180"/>
      <c r="I10" s="180"/>
      <c r="J10" s="180"/>
      <c r="K10" s="180"/>
      <c r="L10" s="180"/>
      <c r="M10" s="180"/>
      <c r="N10" s="180"/>
    </row>
    <row r="11" spans="2:14" ht="12.75">
      <c r="B11" s="183" t="s">
        <v>119</v>
      </c>
      <c r="C11" s="183"/>
      <c r="D11" s="183"/>
      <c r="E11" s="115"/>
      <c r="F11" s="183" t="s">
        <v>119</v>
      </c>
      <c r="G11" s="183"/>
      <c r="H11" s="183"/>
      <c r="I11" s="183"/>
      <c r="J11" s="183"/>
      <c r="K11" s="183"/>
      <c r="L11" s="183"/>
      <c r="M11" s="183"/>
      <c r="N11" s="183"/>
    </row>
    <row r="12" spans="2:14" ht="12.75">
      <c r="B12" s="116" t="s">
        <v>120</v>
      </c>
      <c r="C12" s="180"/>
      <c r="D12" s="180"/>
      <c r="E12" s="114"/>
      <c r="F12" s="116" t="s">
        <v>120</v>
      </c>
      <c r="G12" s="180"/>
      <c r="H12" s="180"/>
      <c r="I12" s="180"/>
      <c r="J12" s="180"/>
      <c r="K12" s="180"/>
      <c r="L12" s="180"/>
      <c r="M12" s="180"/>
      <c r="N12" s="180"/>
    </row>
    <row r="13" spans="2:14" ht="13.5" thickBot="1">
      <c r="B13" s="117" t="s">
        <v>120</v>
      </c>
      <c r="C13" s="181"/>
      <c r="D13" s="181"/>
      <c r="E13" s="118"/>
      <c r="F13" s="117" t="s">
        <v>120</v>
      </c>
      <c r="G13" s="181"/>
      <c r="H13" s="181"/>
      <c r="I13" s="181"/>
      <c r="J13" s="181"/>
      <c r="K13" s="181"/>
      <c r="L13" s="181"/>
      <c r="M13" s="181"/>
      <c r="N13" s="181"/>
    </row>
    <row r="14" spans="2:14" ht="12.7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2:14" ht="13.5" thickBot="1">
      <c r="B15" s="119" t="s">
        <v>75</v>
      </c>
      <c r="C15" s="105"/>
      <c r="D15" s="105"/>
      <c r="E15" s="105"/>
      <c r="F15" s="120">
        <v>1</v>
      </c>
      <c r="G15" s="120">
        <v>2</v>
      </c>
      <c r="H15" s="120">
        <v>3</v>
      </c>
      <c r="I15" s="120">
        <v>4</v>
      </c>
      <c r="J15" s="120">
        <v>5</v>
      </c>
      <c r="K15" s="182" t="s">
        <v>7</v>
      </c>
      <c r="L15" s="182"/>
      <c r="M15" s="120" t="s">
        <v>76</v>
      </c>
      <c r="N15" s="120" t="s">
        <v>77</v>
      </c>
    </row>
    <row r="16" spans="2:14" ht="15">
      <c r="B16" s="121" t="s">
        <v>78</v>
      </c>
      <c r="C16" s="175">
        <f>IF(C9&gt;"",C9&amp;" - "&amp;G9,"")</f>
      </c>
      <c r="D16" s="175"/>
      <c r="E16" s="122"/>
      <c r="F16" s="123"/>
      <c r="G16" s="123"/>
      <c r="H16" s="123"/>
      <c r="I16" s="123"/>
      <c r="J16" s="124"/>
      <c r="K16" s="125">
        <f>IF(ISBLANK(F16),"",COUNTIF(F16:J16,"&gt;=0"))</f>
      </c>
      <c r="L16" s="126">
        <f>IF(ISBLANK(F16),"",IF(LEFT(F16)="-",1,0)+IF(LEFT(G16)="-",1,0)+IF(LEFT(H16)="-",1,0)+IF(LEFT(I16)="-",1,0)+IF(LEFT(J16)="-",1,0))</f>
      </c>
      <c r="M16" s="127">
        <f aca="true" t="shared" si="0" ref="M16:N20">IF(K16=3,1,"")</f>
      </c>
      <c r="N16" s="126">
        <f t="shared" si="0"/>
      </c>
    </row>
    <row r="17" spans="2:14" ht="15">
      <c r="B17" s="121" t="s">
        <v>79</v>
      </c>
      <c r="C17" s="175">
        <f>IF(C10&gt;"",C10&amp;" - "&amp;G10,"")</f>
      </c>
      <c r="D17" s="175"/>
      <c r="E17" s="122"/>
      <c r="F17" s="123"/>
      <c r="G17" s="123"/>
      <c r="H17" s="123"/>
      <c r="I17" s="123"/>
      <c r="J17" s="128"/>
      <c r="K17" s="129">
        <f>IF(ISBLANK(F17),"",COUNTIF(F17:J17,"&gt;=0"))</f>
      </c>
      <c r="L17" s="130">
        <f>IF(ISBLANK(F17),"",IF(LEFT(F17)="-",1,0)+IF(LEFT(G17)="-",1,0)+IF(LEFT(H17)="-",1,0)+IF(LEFT(I17)="-",1,0)+IF(LEFT(J17)="-",1,0))</f>
      </c>
      <c r="M17" s="131">
        <f t="shared" si="0"/>
      </c>
      <c r="N17" s="130">
        <f t="shared" si="0"/>
      </c>
    </row>
    <row r="18" spans="2:14" ht="12.75">
      <c r="B18" s="132" t="s">
        <v>121</v>
      </c>
      <c r="C18" s="122">
        <f>IF(C12&gt;"",C12&amp;" / "&amp;C13,"")</f>
      </c>
      <c r="D18" s="122">
        <f>IF(G12&gt;"",G12&amp;" / "&amp;G13,"")</f>
      </c>
      <c r="E18" s="133"/>
      <c r="F18" s="123"/>
      <c r="G18" s="123"/>
      <c r="H18" s="123"/>
      <c r="I18" s="123"/>
      <c r="J18" s="128"/>
      <c r="K18" s="129">
        <f>IF(ISBLANK(F18),"",COUNTIF(F18:J18,"&gt;=0"))</f>
      </c>
      <c r="L18" s="130">
        <f>IF(ISBLANK(F18),"",IF(LEFT(F18)="-",1,0)+IF(LEFT(G18)="-",1,0)+IF(LEFT(H18)="-",1,0)+IF(LEFT(I18)="-",1,0)+IF(LEFT(J18)="-",1,0))</f>
      </c>
      <c r="M18" s="131">
        <f t="shared" si="0"/>
      </c>
      <c r="N18" s="130">
        <f t="shared" si="0"/>
      </c>
    </row>
    <row r="19" spans="2:14" ht="15">
      <c r="B19" s="121" t="s">
        <v>81</v>
      </c>
      <c r="C19" s="175">
        <f>IF(C9&gt;"",C9&amp;" - "&amp;G10,"")</f>
      </c>
      <c r="D19" s="175"/>
      <c r="E19" s="122"/>
      <c r="F19" s="123"/>
      <c r="G19" s="123"/>
      <c r="H19" s="123"/>
      <c r="I19" s="123"/>
      <c r="J19" s="128"/>
      <c r="K19" s="129">
        <f>IF(ISBLANK(F19),"",COUNTIF(F19:J19,"&gt;=0"))</f>
      </c>
      <c r="L19" s="130">
        <f>IF(ISBLANK(F19),"",IF(LEFT(F19)="-",1,0)+IF(LEFT(G19)="-",1,0)+IF(LEFT(H19)="-",1,0)+IF(LEFT(I19)="-",1,0)+IF(LEFT(J19)="-",1,0))</f>
      </c>
      <c r="M19" s="131">
        <f t="shared" si="0"/>
      </c>
      <c r="N19" s="130">
        <f t="shared" si="0"/>
      </c>
    </row>
    <row r="20" spans="2:14" ht="15.75" thickBot="1">
      <c r="B20" s="121" t="s">
        <v>82</v>
      </c>
      <c r="C20" s="175">
        <f>IF(C10&gt;"",C10&amp;" - "&amp;G9,"")</f>
      </c>
      <c r="D20" s="175"/>
      <c r="E20" s="122"/>
      <c r="F20" s="123"/>
      <c r="G20" s="123"/>
      <c r="H20" s="123"/>
      <c r="I20" s="123"/>
      <c r="J20" s="128"/>
      <c r="K20" s="134">
        <f>IF(ISBLANK(F20),"",COUNTIF(F20:J20,"&gt;=0"))</f>
      </c>
      <c r="L20" s="135">
        <f>IF(ISBLANK(F20),"",IF(LEFT(F20)="-",1,0)+IF(LEFT(G20)="-",1,0)+IF(LEFT(H20)="-",1,0)+IF(LEFT(I20)="-",1,0)+IF(LEFT(J20)="-",1,0))</f>
      </c>
      <c r="M20" s="136">
        <f t="shared" si="0"/>
      </c>
      <c r="N20" s="135">
        <f t="shared" si="0"/>
      </c>
    </row>
    <row r="21" spans="2:14" ht="19.5" thickBot="1">
      <c r="B21" s="137"/>
      <c r="C21" s="137"/>
      <c r="D21" s="137"/>
      <c r="E21" s="137"/>
      <c r="F21" s="138"/>
      <c r="G21" s="138"/>
      <c r="H21" s="139"/>
      <c r="I21" s="176" t="s">
        <v>83</v>
      </c>
      <c r="J21" s="176"/>
      <c r="K21" s="140">
        <f>COUNTIF(K16:K20,"=3")</f>
        <v>0</v>
      </c>
      <c r="L21" s="141">
        <f>COUNTIF(L16:L20,"=3")</f>
        <v>0</v>
      </c>
      <c r="M21" s="142">
        <f>SUM(M16:M20)</f>
        <v>0</v>
      </c>
      <c r="N21" s="143">
        <f>SUM(N16:N20)</f>
        <v>0</v>
      </c>
    </row>
    <row r="22" spans="2:14" ht="15">
      <c r="B22" s="144" t="s">
        <v>84</v>
      </c>
      <c r="C22" s="137"/>
      <c r="D22" s="137"/>
      <c r="E22" s="137"/>
      <c r="F22" s="137"/>
      <c r="G22" s="137"/>
      <c r="H22" s="137"/>
      <c r="I22" s="137"/>
      <c r="J22" s="137"/>
      <c r="K22" s="105"/>
      <c r="L22" s="105"/>
      <c r="M22" s="105"/>
      <c r="N22" s="105"/>
    </row>
    <row r="23" spans="2:14" ht="15">
      <c r="B23" s="145" t="s">
        <v>85</v>
      </c>
      <c r="C23" s="146"/>
      <c r="D23" s="145" t="s">
        <v>86</v>
      </c>
      <c r="E23" s="146"/>
      <c r="F23" s="145" t="s">
        <v>19</v>
      </c>
      <c r="G23" s="145"/>
      <c r="H23" s="144"/>
      <c r="J23" s="177" t="s">
        <v>87</v>
      </c>
      <c r="K23" s="177"/>
      <c r="L23" s="177"/>
      <c r="M23" s="177"/>
      <c r="N23" s="177"/>
    </row>
    <row r="24" spans="2:14" ht="21.75" thickBot="1">
      <c r="B24" s="178"/>
      <c r="C24" s="178"/>
      <c r="D24" s="178"/>
      <c r="E24" s="147"/>
      <c r="F24" s="178"/>
      <c r="G24" s="178"/>
      <c r="H24" s="178"/>
      <c r="I24" s="178"/>
      <c r="J24" s="179">
        <f>IF(M21=3,C8,IF(N21=3,G8,""))</f>
      </c>
      <c r="K24" s="179"/>
      <c r="L24" s="179"/>
      <c r="M24" s="179"/>
      <c r="N24" s="179"/>
    </row>
    <row r="25" spans="2:14" ht="12.75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</sheetData>
  <sheetProtection/>
  <mergeCells count="26">
    <mergeCell ref="I3:N3"/>
    <mergeCell ref="I4:N4"/>
    <mergeCell ref="I5:N5"/>
    <mergeCell ref="I6:N6"/>
    <mergeCell ref="C8:D8"/>
    <mergeCell ref="G8:N8"/>
    <mergeCell ref="C9:D9"/>
    <mergeCell ref="G9:N9"/>
    <mergeCell ref="C10:D10"/>
    <mergeCell ref="G10:N10"/>
    <mergeCell ref="B11:D11"/>
    <mergeCell ref="F11:N11"/>
    <mergeCell ref="C12:D12"/>
    <mergeCell ref="G12:N12"/>
    <mergeCell ref="C13:D13"/>
    <mergeCell ref="G13:N13"/>
    <mergeCell ref="K15:L15"/>
    <mergeCell ref="C16:D16"/>
    <mergeCell ref="C17:D17"/>
    <mergeCell ref="C19:D19"/>
    <mergeCell ref="C20:D20"/>
    <mergeCell ref="I21:J21"/>
    <mergeCell ref="J23:N23"/>
    <mergeCell ref="B24:D24"/>
    <mergeCell ref="F24:I24"/>
    <mergeCell ref="J24:N24"/>
  </mergeCells>
  <printOptions/>
  <pageMargins left="0.7" right="0.7" top="0.75" bottom="0.75" header="0.3" footer="0.3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30"/>
  <sheetViews>
    <sheetView zoomScalePageLayoutView="0" workbookViewId="0" topLeftCell="A7">
      <selection activeCell="D31" sqref="D31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24.57421875" style="1" customWidth="1"/>
    <col min="4" max="4" width="12.28125" style="1" customWidth="1"/>
    <col min="5" max="5" width="7.140625" style="1" customWidth="1"/>
    <col min="6" max="6" width="7.00390625" style="1" customWidth="1"/>
    <col min="7" max="7" width="10.00390625" style="1" customWidth="1"/>
    <col min="8" max="8" width="7.00390625" style="1" customWidth="1"/>
    <col min="9" max="9" width="9.140625" style="1" customWidth="1"/>
    <col min="10" max="10" width="8.57421875" style="1" customWidth="1"/>
    <col min="11" max="16384" width="9.140625" style="1" customWidth="1"/>
  </cols>
  <sheetData>
    <row r="2" spans="1:256" ht="18" customHeight="1">
      <c r="A2" s="2"/>
      <c r="B2" s="3" t="s">
        <v>0</v>
      </c>
      <c r="C2" s="4"/>
      <c r="D2" s="4"/>
      <c r="E2" s="5"/>
      <c r="F2" s="6"/>
      <c r="G2" s="7"/>
      <c r="H2" s="7"/>
      <c r="I2" s="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2"/>
      <c r="B3" s="9" t="s">
        <v>1</v>
      </c>
      <c r="C3" s="10"/>
      <c r="D3" s="10"/>
      <c r="E3" s="11"/>
      <c r="F3" s="6"/>
      <c r="G3" s="7"/>
      <c r="H3" s="7"/>
      <c r="I3" s="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2"/>
      <c r="B4" s="12" t="s">
        <v>2</v>
      </c>
      <c r="C4" s="13"/>
      <c r="D4" s="13"/>
      <c r="E4" s="14"/>
      <c r="F4" s="6"/>
      <c r="G4" s="7"/>
      <c r="H4" s="7"/>
      <c r="I4" s="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15"/>
      <c r="B5" s="16"/>
      <c r="C5" s="16"/>
      <c r="D5" s="16"/>
      <c r="E5" s="16"/>
      <c r="F5" s="15"/>
      <c r="G5" s="15"/>
      <c r="H5" s="15"/>
      <c r="I5" s="17"/>
      <c r="J5" s="17"/>
    </row>
    <row r="6" spans="1:10" ht="14.25" customHeight="1">
      <c r="A6" s="18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9"/>
      <c r="J6" s="20"/>
    </row>
    <row r="7" spans="1:10" ht="14.25" customHeight="1">
      <c r="A7" s="21">
        <v>1</v>
      </c>
      <c r="B7" s="21">
        <v>4579</v>
      </c>
      <c r="C7" s="21" t="s">
        <v>10</v>
      </c>
      <c r="D7" s="21" t="s">
        <v>10</v>
      </c>
      <c r="E7" s="21"/>
      <c r="F7" s="21"/>
      <c r="G7" s="21"/>
      <c r="H7" s="21"/>
      <c r="I7" s="19"/>
      <c r="J7" s="20"/>
    </row>
    <row r="8" spans="1:10" ht="14.25" customHeight="1">
      <c r="A8" s="21">
        <v>2</v>
      </c>
      <c r="B8" s="21">
        <v>3846</v>
      </c>
      <c r="C8" s="21" t="s">
        <v>11</v>
      </c>
      <c r="D8" s="21" t="s">
        <v>11</v>
      </c>
      <c r="E8" s="21"/>
      <c r="F8" s="21"/>
      <c r="G8" s="21"/>
      <c r="H8" s="21"/>
      <c r="I8" s="19"/>
      <c r="J8" s="20"/>
    </row>
    <row r="9" spans="1:10" ht="14.25" customHeight="1">
      <c r="A9" s="21">
        <v>3</v>
      </c>
      <c r="B9" s="21">
        <v>3580</v>
      </c>
      <c r="C9" s="21" t="s">
        <v>12</v>
      </c>
      <c r="D9" s="21" t="s">
        <v>12</v>
      </c>
      <c r="E9" s="21"/>
      <c r="F9" s="21"/>
      <c r="G9" s="21"/>
      <c r="H9" s="21"/>
      <c r="I9" s="19"/>
      <c r="J9" s="20"/>
    </row>
    <row r="10" spans="1:10" ht="15" customHeight="1">
      <c r="A10" s="22"/>
      <c r="B10" s="22"/>
      <c r="C10" s="23"/>
      <c r="D10" s="23"/>
      <c r="E10" s="23"/>
      <c r="F10" s="23"/>
      <c r="G10" s="23"/>
      <c r="H10" s="23"/>
      <c r="I10" s="24"/>
      <c r="J10" s="24"/>
    </row>
    <row r="11" spans="1:10" ht="14.25" customHeight="1">
      <c r="A11" s="20"/>
      <c r="B11" s="25"/>
      <c r="C11" s="18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18</v>
      </c>
      <c r="J11" s="18" t="s">
        <v>19</v>
      </c>
    </row>
    <row r="12" spans="1:10" ht="14.25" customHeight="1">
      <c r="A12" s="20"/>
      <c r="B12" s="25"/>
      <c r="C12" s="18" t="s">
        <v>20</v>
      </c>
      <c r="D12" s="18"/>
      <c r="E12" s="18"/>
      <c r="F12" s="18"/>
      <c r="G12" s="18"/>
      <c r="H12" s="18"/>
      <c r="I12" s="18" t="s">
        <v>127</v>
      </c>
      <c r="J12" s="21">
        <v>2</v>
      </c>
    </row>
    <row r="13" spans="1:10" ht="14.25" customHeight="1">
      <c r="A13" s="20"/>
      <c r="B13" s="25"/>
      <c r="C13" s="18" t="s">
        <v>21</v>
      </c>
      <c r="D13" s="18"/>
      <c r="E13" s="18"/>
      <c r="F13" s="18"/>
      <c r="G13" s="18"/>
      <c r="H13" s="18"/>
      <c r="I13" s="18" t="s">
        <v>130</v>
      </c>
      <c r="J13" s="21">
        <v>1</v>
      </c>
    </row>
    <row r="14" spans="1:10" ht="14.25" customHeight="1">
      <c r="A14" s="20"/>
      <c r="B14" s="25"/>
      <c r="C14" s="18" t="s">
        <v>22</v>
      </c>
      <c r="D14" s="18"/>
      <c r="E14" s="18"/>
      <c r="F14" s="18"/>
      <c r="G14" s="18"/>
      <c r="H14" s="18"/>
      <c r="I14" s="18" t="s">
        <v>128</v>
      </c>
      <c r="J14" s="21">
        <v>3</v>
      </c>
    </row>
    <row r="15" spans="1:10" ht="15" customHeight="1">
      <c r="A15" s="20"/>
      <c r="B15" s="20"/>
      <c r="C15" s="22"/>
      <c r="D15" s="22"/>
      <c r="E15" s="26"/>
      <c r="F15" s="22"/>
      <c r="G15" s="22"/>
      <c r="H15" s="22"/>
      <c r="I15" s="22"/>
      <c r="J15" s="22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256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0" ht="14.25" customHeight="1">
      <c r="A18" s="18"/>
      <c r="B18" s="18" t="s">
        <v>3</v>
      </c>
      <c r="C18" s="18" t="s">
        <v>46</v>
      </c>
      <c r="D18" s="18" t="s">
        <v>5</v>
      </c>
      <c r="E18" s="18" t="s">
        <v>6</v>
      </c>
      <c r="F18" s="18" t="s">
        <v>7</v>
      </c>
      <c r="G18" s="18" t="s">
        <v>8</v>
      </c>
      <c r="H18" s="18" t="s">
        <v>9</v>
      </c>
      <c r="I18" s="19"/>
      <c r="J18" s="20"/>
    </row>
    <row r="19" spans="1:10" ht="14.25" customHeight="1">
      <c r="A19" s="21">
        <v>1</v>
      </c>
      <c r="B19" s="21">
        <v>4578</v>
      </c>
      <c r="C19" s="21" t="s">
        <v>23</v>
      </c>
      <c r="D19" s="21" t="s">
        <v>23</v>
      </c>
      <c r="E19" s="21"/>
      <c r="F19" s="21"/>
      <c r="G19" s="21"/>
      <c r="H19" s="21">
        <v>1</v>
      </c>
      <c r="I19" s="19"/>
      <c r="J19" s="20"/>
    </row>
    <row r="20" spans="1:10" ht="14.25" customHeight="1">
      <c r="A20" s="21">
        <v>2</v>
      </c>
      <c r="B20" s="21">
        <v>4375</v>
      </c>
      <c r="C20" s="21" t="s">
        <v>24</v>
      </c>
      <c r="D20" s="21" t="s">
        <v>24</v>
      </c>
      <c r="E20" s="21"/>
      <c r="F20" s="21"/>
      <c r="G20" s="21"/>
      <c r="H20" s="21">
        <v>2</v>
      </c>
      <c r="I20" s="19"/>
      <c r="J20" s="20"/>
    </row>
    <row r="21" spans="1:10" ht="14.25" customHeight="1">
      <c r="A21" s="21">
        <v>3</v>
      </c>
      <c r="B21" s="21">
        <v>3275</v>
      </c>
      <c r="C21" s="21" t="s">
        <v>25</v>
      </c>
      <c r="D21" s="21" t="s">
        <v>25</v>
      </c>
      <c r="E21" s="21"/>
      <c r="F21" s="21"/>
      <c r="G21" s="21"/>
      <c r="H21" s="21">
        <v>3</v>
      </c>
      <c r="I21" s="19"/>
      <c r="J21" s="20"/>
    </row>
    <row r="22" spans="1:10" ht="14.25" customHeight="1">
      <c r="A22" s="21">
        <v>4</v>
      </c>
      <c r="B22" s="21">
        <v>2915</v>
      </c>
      <c r="C22" s="21" t="s">
        <v>26</v>
      </c>
      <c r="D22" s="21" t="s">
        <v>26</v>
      </c>
      <c r="E22" s="21"/>
      <c r="F22" s="21"/>
      <c r="G22" s="21"/>
      <c r="H22" s="21">
        <v>4</v>
      </c>
      <c r="I22" s="19"/>
      <c r="J22" s="20"/>
    </row>
    <row r="23" spans="1:10" ht="15" customHeight="1">
      <c r="A23" s="22"/>
      <c r="B23" s="22"/>
      <c r="C23" s="23"/>
      <c r="D23" s="23"/>
      <c r="E23" s="23"/>
      <c r="F23" s="23"/>
      <c r="G23" s="23"/>
      <c r="H23" s="23"/>
      <c r="I23" s="24"/>
      <c r="J23" s="24"/>
    </row>
    <row r="24" spans="1:10" ht="14.25" customHeight="1">
      <c r="A24" s="20"/>
      <c r="B24" s="25"/>
      <c r="C24" s="18"/>
      <c r="D24" s="18" t="s">
        <v>13</v>
      </c>
      <c r="E24" s="18" t="s">
        <v>14</v>
      </c>
      <c r="F24" s="18" t="s">
        <v>15</v>
      </c>
      <c r="G24" s="18" t="s">
        <v>16</v>
      </c>
      <c r="H24" s="18" t="s">
        <v>17</v>
      </c>
      <c r="I24" s="18" t="s">
        <v>18</v>
      </c>
      <c r="J24" s="18" t="s">
        <v>19</v>
      </c>
    </row>
    <row r="25" spans="1:10" ht="14.25" customHeight="1">
      <c r="A25" s="20"/>
      <c r="B25" s="25"/>
      <c r="C25" s="18" t="s">
        <v>20</v>
      </c>
      <c r="D25" s="18"/>
      <c r="E25" s="18"/>
      <c r="F25" s="18"/>
      <c r="G25" s="18"/>
      <c r="H25" s="18"/>
      <c r="I25" s="18" t="s">
        <v>130</v>
      </c>
      <c r="J25" s="21">
        <v>4</v>
      </c>
    </row>
    <row r="26" spans="1:10" ht="14.25" customHeight="1">
      <c r="A26" s="20"/>
      <c r="B26" s="25"/>
      <c r="C26" s="18" t="s">
        <v>27</v>
      </c>
      <c r="D26" s="18"/>
      <c r="E26" s="18"/>
      <c r="F26" s="18"/>
      <c r="G26" s="18"/>
      <c r="H26" s="18"/>
      <c r="I26" s="18" t="s">
        <v>127</v>
      </c>
      <c r="J26" s="21">
        <v>3</v>
      </c>
    </row>
    <row r="27" spans="1:10" ht="14.25" customHeight="1">
      <c r="A27" s="20"/>
      <c r="B27" s="25"/>
      <c r="C27" s="18" t="s">
        <v>28</v>
      </c>
      <c r="D27" s="18"/>
      <c r="E27" s="18"/>
      <c r="F27" s="18"/>
      <c r="G27" s="18"/>
      <c r="H27" s="18"/>
      <c r="I27" s="18" t="s">
        <v>127</v>
      </c>
      <c r="J27" s="21">
        <v>2</v>
      </c>
    </row>
    <row r="28" spans="1:10" ht="14.25" customHeight="1">
      <c r="A28" s="20"/>
      <c r="B28" s="25"/>
      <c r="C28" s="18" t="s">
        <v>21</v>
      </c>
      <c r="D28" s="18"/>
      <c r="E28" s="18"/>
      <c r="F28" s="18"/>
      <c r="G28" s="18"/>
      <c r="H28" s="18"/>
      <c r="I28" s="18" t="s">
        <v>127</v>
      </c>
      <c r="J28" s="21">
        <v>4</v>
      </c>
    </row>
    <row r="29" spans="1:10" ht="14.25" customHeight="1">
      <c r="A29" s="20"/>
      <c r="B29" s="25"/>
      <c r="C29" s="18" t="s">
        <v>22</v>
      </c>
      <c r="D29" s="18"/>
      <c r="E29" s="18"/>
      <c r="F29" s="18"/>
      <c r="G29" s="18"/>
      <c r="H29" s="18"/>
      <c r="I29" s="18" t="s">
        <v>128</v>
      </c>
      <c r="J29" s="21">
        <v>3</v>
      </c>
    </row>
    <row r="30" spans="1:10" ht="14.25" customHeight="1">
      <c r="A30" s="20"/>
      <c r="B30" s="25"/>
      <c r="C30" s="18" t="s">
        <v>29</v>
      </c>
      <c r="D30" s="18"/>
      <c r="E30" s="18"/>
      <c r="F30" s="18"/>
      <c r="G30" s="18"/>
      <c r="H30" s="18"/>
      <c r="I30" s="18" t="s">
        <v>128</v>
      </c>
      <c r="J30" s="21">
        <v>1</v>
      </c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312"/>
  <sheetViews>
    <sheetView zoomScalePageLayoutView="0" workbookViewId="0" topLeftCell="A295">
      <selection activeCell="H319" sqref="H319"/>
    </sheetView>
  </sheetViews>
  <sheetFormatPr defaultColWidth="9.140625" defaultRowHeight="12.75"/>
  <cols>
    <col min="3" max="3" width="19.7109375" style="0" customWidth="1"/>
    <col min="4" max="4" width="24.8515625" style="0" customWidth="1"/>
  </cols>
  <sheetData>
    <row r="2" ht="13.5" thickBot="1"/>
    <row r="3" spans="2:14" ht="16.5" thickTop="1">
      <c r="B3" s="49"/>
      <c r="C3" s="50"/>
      <c r="D3" s="51"/>
      <c r="E3" s="51"/>
      <c r="F3" s="169" t="s">
        <v>61</v>
      </c>
      <c r="G3" s="169"/>
      <c r="H3" s="170"/>
      <c r="I3" s="170"/>
      <c r="J3" s="170"/>
      <c r="K3" s="170"/>
      <c r="L3" s="170"/>
      <c r="M3" s="170"/>
      <c r="N3" s="170"/>
    </row>
    <row r="4" spans="2:14" ht="15.75">
      <c r="B4" s="52"/>
      <c r="C4" s="53"/>
      <c r="D4" s="54"/>
      <c r="E4" s="55"/>
      <c r="F4" s="171" t="s">
        <v>62</v>
      </c>
      <c r="G4" s="171"/>
      <c r="H4" s="172"/>
      <c r="I4" s="172"/>
      <c r="J4" s="172"/>
      <c r="K4" s="172"/>
      <c r="L4" s="172"/>
      <c r="M4" s="172"/>
      <c r="N4" s="172"/>
    </row>
    <row r="5" spans="2:14" ht="15.75">
      <c r="B5" s="56"/>
      <c r="C5" s="57"/>
      <c r="D5" s="55"/>
      <c r="E5" s="55"/>
      <c r="F5" s="173" t="s">
        <v>63</v>
      </c>
      <c r="G5" s="173"/>
      <c r="H5" s="174" t="s">
        <v>139</v>
      </c>
      <c r="I5" s="174"/>
      <c r="J5" s="174"/>
      <c r="K5" s="174"/>
      <c r="L5" s="174"/>
      <c r="M5" s="174"/>
      <c r="N5" s="174"/>
    </row>
    <row r="6" spans="2:14" ht="21" thickBot="1">
      <c r="B6" s="58"/>
      <c r="C6" s="59" t="s">
        <v>64</v>
      </c>
      <c r="D6" s="60"/>
      <c r="E6" s="55"/>
      <c r="F6" s="160" t="s">
        <v>65</v>
      </c>
      <c r="G6" s="160"/>
      <c r="H6" s="161"/>
      <c r="I6" s="161"/>
      <c r="J6" s="161"/>
      <c r="K6" s="61" t="s">
        <v>66</v>
      </c>
      <c r="L6" s="162"/>
      <c r="M6" s="162"/>
      <c r="N6" s="162"/>
    </row>
    <row r="7" spans="2:14" ht="15" thickTop="1">
      <c r="B7" s="62"/>
      <c r="C7" s="63"/>
      <c r="D7" s="55"/>
      <c r="E7" s="55"/>
      <c r="F7" s="64"/>
      <c r="G7" s="63"/>
      <c r="H7" s="63"/>
      <c r="I7" s="65"/>
      <c r="J7" s="66"/>
      <c r="K7" s="67"/>
      <c r="L7" s="67"/>
      <c r="M7" s="67"/>
      <c r="N7" s="68"/>
    </row>
    <row r="8" spans="2:14" ht="16.5" thickBot="1">
      <c r="B8" s="69" t="s">
        <v>67</v>
      </c>
      <c r="C8" s="163" t="s">
        <v>10</v>
      </c>
      <c r="D8" s="163"/>
      <c r="E8" s="70"/>
      <c r="F8" s="71" t="s">
        <v>68</v>
      </c>
      <c r="G8" s="164" t="s">
        <v>12</v>
      </c>
      <c r="H8" s="164"/>
      <c r="I8" s="164"/>
      <c r="J8" s="164"/>
      <c r="K8" s="164"/>
      <c r="L8" s="164"/>
      <c r="M8" s="164"/>
      <c r="N8" s="164"/>
    </row>
    <row r="9" spans="2:14" ht="12.75">
      <c r="B9" s="72" t="s">
        <v>69</v>
      </c>
      <c r="C9" s="165" t="s">
        <v>110</v>
      </c>
      <c r="D9" s="166"/>
      <c r="E9" s="73"/>
      <c r="F9" s="74" t="s">
        <v>70</v>
      </c>
      <c r="G9" s="167" t="s">
        <v>141</v>
      </c>
      <c r="H9" s="168"/>
      <c r="I9" s="168"/>
      <c r="J9" s="168"/>
      <c r="K9" s="168"/>
      <c r="L9" s="168"/>
      <c r="M9" s="168"/>
      <c r="N9" s="168"/>
    </row>
    <row r="10" spans="2:14" ht="12.75">
      <c r="B10" s="75" t="s">
        <v>71</v>
      </c>
      <c r="C10" s="154" t="s">
        <v>140</v>
      </c>
      <c r="D10" s="155"/>
      <c r="E10" s="73"/>
      <c r="F10" s="76" t="s">
        <v>72</v>
      </c>
      <c r="G10" s="157"/>
      <c r="H10" s="157"/>
      <c r="I10" s="157"/>
      <c r="J10" s="157"/>
      <c r="K10" s="157"/>
      <c r="L10" s="157"/>
      <c r="M10" s="157"/>
      <c r="N10" s="157"/>
    </row>
    <row r="11" spans="2:14" ht="12.75">
      <c r="B11" s="75" t="s">
        <v>73</v>
      </c>
      <c r="C11" s="154" t="s">
        <v>143</v>
      </c>
      <c r="D11" s="155"/>
      <c r="E11" s="73"/>
      <c r="F11" s="77" t="s">
        <v>74</v>
      </c>
      <c r="G11" s="156" t="s">
        <v>142</v>
      </c>
      <c r="H11" s="157"/>
      <c r="I11" s="157"/>
      <c r="J11" s="157"/>
      <c r="K11" s="157"/>
      <c r="L11" s="157"/>
      <c r="M11" s="157"/>
      <c r="N11" s="157"/>
    </row>
    <row r="12" spans="2:14" ht="15.75">
      <c r="B12" s="78"/>
      <c r="C12" s="55"/>
      <c r="D12" s="55"/>
      <c r="E12" s="55"/>
      <c r="F12" s="64"/>
      <c r="G12" s="79"/>
      <c r="H12" s="79"/>
      <c r="I12" s="79"/>
      <c r="J12" s="55"/>
      <c r="K12" s="55"/>
      <c r="L12" s="55"/>
      <c r="M12" s="80"/>
      <c r="N12" s="81"/>
    </row>
    <row r="13" spans="2:14" ht="12.75">
      <c r="B13" s="82" t="s">
        <v>75</v>
      </c>
      <c r="C13" s="55"/>
      <c r="D13" s="55"/>
      <c r="E13" s="55"/>
      <c r="F13" s="83">
        <v>1</v>
      </c>
      <c r="G13" s="83">
        <v>2</v>
      </c>
      <c r="H13" s="83">
        <v>3</v>
      </c>
      <c r="I13" s="83">
        <v>4</v>
      </c>
      <c r="J13" s="83">
        <v>5</v>
      </c>
      <c r="K13" s="158" t="s">
        <v>7</v>
      </c>
      <c r="L13" s="158"/>
      <c r="M13" s="83" t="s">
        <v>76</v>
      </c>
      <c r="N13" s="84" t="s">
        <v>77</v>
      </c>
    </row>
    <row r="14" spans="2:14" ht="12.75">
      <c r="B14" s="85" t="s">
        <v>78</v>
      </c>
      <c r="C14" s="86" t="str">
        <f>IF(C9&gt;"",C9,"")</f>
        <v>Joonas Kylliö</v>
      </c>
      <c r="D14" s="86" t="str">
        <f>IF(G9&gt;"",G9,"")</f>
        <v>Christoffer Ervasalo</v>
      </c>
      <c r="E14" s="87"/>
      <c r="F14" s="88">
        <v>2</v>
      </c>
      <c r="G14" s="88">
        <v>-8</v>
      </c>
      <c r="H14" s="88">
        <v>4</v>
      </c>
      <c r="I14" s="88">
        <v>9</v>
      </c>
      <c r="J14" s="88"/>
      <c r="K14" s="89">
        <f>IF(ISBLANK(F14),"",COUNTIF(F14:J14,"&gt;=0"))</f>
        <v>3</v>
      </c>
      <c r="L14" s="90">
        <f>IF(ISBLANK(F14),"",(IF(LEFT(F14,1)="-",1,0)+IF(LEFT(G14,1)="-",1,0)+IF(LEFT(H14,1)="-",1,0)+IF(LEFT(I14,1)="-",1,0)+IF(LEFT(J14,1)="-",1,0)))</f>
        <v>1</v>
      </c>
      <c r="M14" s="91">
        <f aca="true" t="shared" si="0" ref="M14:N18">IF(K14=3,1,"")</f>
        <v>1</v>
      </c>
      <c r="N14" s="91">
        <f t="shared" si="0"/>
      </c>
    </row>
    <row r="15" spans="2:14" ht="12.75">
      <c r="B15" s="85" t="s">
        <v>79</v>
      </c>
      <c r="C15" s="86" t="str">
        <f>IF(C10&gt;"",C10,"")</f>
        <v>Daniel Tran</v>
      </c>
      <c r="D15" s="86">
        <f>IF(G10&gt;"",G10,"")</f>
      </c>
      <c r="E15" s="87"/>
      <c r="F15" s="88"/>
      <c r="G15" s="88"/>
      <c r="H15" s="88"/>
      <c r="I15" s="88"/>
      <c r="J15" s="88"/>
      <c r="K15" s="89">
        <f>IF(ISBLANK(F15),"",COUNTIF(F15:J15,"&gt;=0"))</f>
      </c>
      <c r="L15" s="90">
        <f>IF(ISBLANK(F15),"",(IF(LEFT(F15,1)="-",1,0)+IF(LEFT(G15,1)="-",1,0)+IF(LEFT(H15,1)="-",1,0)+IF(LEFT(I15,1)="-",1,0)+IF(LEFT(J15,1)="-",1,0)))</f>
      </c>
      <c r="M15" s="91">
        <v>1</v>
      </c>
      <c r="N15" s="91">
        <f t="shared" si="0"/>
      </c>
    </row>
    <row r="16" spans="2:14" ht="12.75">
      <c r="B16" s="85" t="s">
        <v>80</v>
      </c>
      <c r="C16" s="86" t="str">
        <f>IF(C11&gt;"",C11,"")</f>
        <v>Vili Kinnunen</v>
      </c>
      <c r="D16" s="86" t="str">
        <f>IF(G11&gt;"",G11,"")</f>
        <v>Lauri Lähti</v>
      </c>
      <c r="E16" s="87"/>
      <c r="F16" s="88">
        <v>-8</v>
      </c>
      <c r="G16" s="88">
        <v>2</v>
      </c>
      <c r="H16" s="88">
        <v>10</v>
      </c>
      <c r="I16" s="88">
        <v>5</v>
      </c>
      <c r="J16" s="88"/>
      <c r="K16" s="89">
        <f>IF(ISBLANK(F16),"",COUNTIF(F16:J16,"&gt;=0"))</f>
        <v>3</v>
      </c>
      <c r="L16" s="90">
        <f>IF(ISBLANK(F16),"",(IF(LEFT(F16,1)="-",1,0)+IF(LEFT(G16,1)="-",1,0)+IF(LEFT(H16,1)="-",1,0)+IF(LEFT(I16,1)="-",1,0)+IF(LEFT(J16,1)="-",1,0)))</f>
        <v>1</v>
      </c>
      <c r="M16" s="91">
        <f t="shared" si="0"/>
        <v>1</v>
      </c>
      <c r="N16" s="91">
        <f t="shared" si="0"/>
      </c>
    </row>
    <row r="17" spans="2:14" ht="12.75">
      <c r="B17" s="85" t="s">
        <v>81</v>
      </c>
      <c r="C17" s="86" t="str">
        <f>IF(C9&gt;"",C9,"")</f>
        <v>Joonas Kylliö</v>
      </c>
      <c r="D17" s="86">
        <f>IF(G10&gt;"",G10,"")</f>
      </c>
      <c r="E17" s="87"/>
      <c r="F17" s="88"/>
      <c r="G17" s="88"/>
      <c r="H17" s="88"/>
      <c r="I17" s="88"/>
      <c r="J17" s="88"/>
      <c r="K17" s="89">
        <f>IF(ISBLANK(F17),"",COUNTIF(F17:J17,"&gt;=0"))</f>
      </c>
      <c r="L17" s="90">
        <f>IF(ISBLANK(F17),"",(IF(LEFT(F17,1)="-",1,0)+IF(LEFT(G17,1)="-",1,0)+IF(LEFT(H17,1)="-",1,0)+IF(LEFT(I17,1)="-",1,0)+IF(LEFT(J17,1)="-",1,0)))</f>
      </c>
      <c r="M17" s="91">
        <f t="shared" si="0"/>
      </c>
      <c r="N17" s="91">
        <f t="shared" si="0"/>
      </c>
    </row>
    <row r="18" spans="2:14" ht="12.75">
      <c r="B18" s="85" t="s">
        <v>82</v>
      </c>
      <c r="C18" s="86" t="str">
        <f>IF(C10&gt;"",C10,"")</f>
        <v>Daniel Tran</v>
      </c>
      <c r="D18" s="86" t="str">
        <f>IF(G9&gt;"",G9,"")</f>
        <v>Christoffer Ervasalo</v>
      </c>
      <c r="E18" s="87"/>
      <c r="F18" s="88"/>
      <c r="G18" s="88"/>
      <c r="H18" s="88"/>
      <c r="I18" s="88"/>
      <c r="J18" s="88"/>
      <c r="K18" s="89">
        <f>IF(ISBLANK(F18),"",COUNTIF(F18:J18,"&gt;=0"))</f>
      </c>
      <c r="L18" s="90">
        <f>IF(ISBLANK(F18),"",(IF(LEFT(F18,1)="-",1,0)+IF(LEFT(G18,1)="-",1,0)+IF(LEFT(H18,1)="-",1,0)+IF(LEFT(I18,1)="-",1,0)+IF(LEFT(J18,1)="-",1,0)))</f>
      </c>
      <c r="M18" s="91">
        <f t="shared" si="0"/>
      </c>
      <c r="N18" s="91">
        <f t="shared" si="0"/>
      </c>
    </row>
    <row r="19" spans="2:14" ht="12.75">
      <c r="B19" s="78"/>
      <c r="C19" s="55"/>
      <c r="D19" s="55"/>
      <c r="E19" s="55"/>
      <c r="F19" s="55"/>
      <c r="G19" s="55"/>
      <c r="H19" s="55"/>
      <c r="I19" s="159" t="s">
        <v>83</v>
      </c>
      <c r="J19" s="159"/>
      <c r="K19" s="92">
        <f>SUM(K14:K18)</f>
        <v>6</v>
      </c>
      <c r="L19" s="92">
        <f>SUM(L14:L18)</f>
        <v>2</v>
      </c>
      <c r="M19" s="92">
        <f>SUM(M14:M18)</f>
        <v>3</v>
      </c>
      <c r="N19" s="92">
        <f>SUM(N14:N18)</f>
        <v>0</v>
      </c>
    </row>
    <row r="20" spans="2:14" ht="12.75">
      <c r="B20" s="93" t="s">
        <v>84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94"/>
    </row>
    <row r="21" spans="2:14" ht="12.75">
      <c r="B21" s="95" t="s">
        <v>85</v>
      </c>
      <c r="C21" s="96"/>
      <c r="D21" s="96" t="s">
        <v>86</v>
      </c>
      <c r="E21" s="53"/>
      <c r="F21" s="96"/>
      <c r="G21" s="96" t="s">
        <v>19</v>
      </c>
      <c r="H21" s="53"/>
      <c r="I21" s="96"/>
      <c r="J21" s="97" t="s">
        <v>87</v>
      </c>
      <c r="K21" s="60"/>
      <c r="L21" s="55"/>
      <c r="M21" s="55"/>
      <c r="N21" s="94"/>
    </row>
    <row r="22" spans="2:14" ht="18.75" thickBot="1">
      <c r="B22" s="98"/>
      <c r="C22" s="99"/>
      <c r="D22" s="99"/>
      <c r="E22" s="99"/>
      <c r="F22" s="99"/>
      <c r="G22" s="99"/>
      <c r="H22" s="99"/>
      <c r="I22" s="99"/>
      <c r="J22" s="153" t="str">
        <f>IF(M19=3,C8,IF(N19=3,G8,""))</f>
        <v>TIP-70</v>
      </c>
      <c r="K22" s="153"/>
      <c r="L22" s="153"/>
      <c r="M22" s="153"/>
      <c r="N22" s="153"/>
    </row>
    <row r="24" ht="13.5" thickBot="1"/>
    <row r="25" spans="2:14" ht="16.5" thickTop="1">
      <c r="B25" s="49"/>
      <c r="C25" s="50"/>
      <c r="D25" s="51"/>
      <c r="E25" s="51"/>
      <c r="F25" s="169" t="s">
        <v>61</v>
      </c>
      <c r="G25" s="169"/>
      <c r="H25" s="170"/>
      <c r="I25" s="170"/>
      <c r="J25" s="170"/>
      <c r="K25" s="170"/>
      <c r="L25" s="170"/>
      <c r="M25" s="170"/>
      <c r="N25" s="170"/>
    </row>
    <row r="26" spans="2:14" ht="15.75">
      <c r="B26" s="52"/>
      <c r="C26" s="53"/>
      <c r="D26" s="54"/>
      <c r="E26" s="55"/>
      <c r="F26" s="171" t="s">
        <v>62</v>
      </c>
      <c r="G26" s="171"/>
      <c r="H26" s="172"/>
      <c r="I26" s="172"/>
      <c r="J26" s="172"/>
      <c r="K26" s="172"/>
      <c r="L26" s="172"/>
      <c r="M26" s="172"/>
      <c r="N26" s="172"/>
    </row>
    <row r="27" spans="2:14" ht="15.75">
      <c r="B27" s="56"/>
      <c r="C27" s="57"/>
      <c r="D27" s="55"/>
      <c r="E27" s="55"/>
      <c r="F27" s="173" t="s">
        <v>63</v>
      </c>
      <c r="G27" s="173"/>
      <c r="H27" s="174" t="s">
        <v>144</v>
      </c>
      <c r="I27" s="174"/>
      <c r="J27" s="174"/>
      <c r="K27" s="174"/>
      <c r="L27" s="174"/>
      <c r="M27" s="174"/>
      <c r="N27" s="174"/>
    </row>
    <row r="28" spans="2:14" ht="21" thickBot="1">
      <c r="B28" s="58"/>
      <c r="C28" s="59" t="s">
        <v>64</v>
      </c>
      <c r="D28" s="60"/>
      <c r="E28" s="55"/>
      <c r="F28" s="160" t="s">
        <v>65</v>
      </c>
      <c r="G28" s="160"/>
      <c r="H28" s="161"/>
      <c r="I28" s="161"/>
      <c r="J28" s="161"/>
      <c r="K28" s="61" t="s">
        <v>66</v>
      </c>
      <c r="L28" s="162"/>
      <c r="M28" s="162"/>
      <c r="N28" s="162"/>
    </row>
    <row r="29" spans="2:14" ht="15" thickTop="1">
      <c r="B29" s="62"/>
      <c r="C29" s="63"/>
      <c r="D29" s="55"/>
      <c r="E29" s="55"/>
      <c r="F29" s="64"/>
      <c r="G29" s="63"/>
      <c r="H29" s="63"/>
      <c r="I29" s="65"/>
      <c r="J29" s="66"/>
      <c r="K29" s="67"/>
      <c r="L29" s="67"/>
      <c r="M29" s="67"/>
      <c r="N29" s="68"/>
    </row>
    <row r="30" spans="2:14" ht="16.5" thickBot="1">
      <c r="B30" s="69" t="s">
        <v>67</v>
      </c>
      <c r="C30" s="163" t="s">
        <v>26</v>
      </c>
      <c r="D30" s="163"/>
      <c r="E30" s="70"/>
      <c r="F30" s="71" t="s">
        <v>68</v>
      </c>
      <c r="G30" s="164" t="s">
        <v>24</v>
      </c>
      <c r="H30" s="164"/>
      <c r="I30" s="164"/>
      <c r="J30" s="164"/>
      <c r="K30" s="164"/>
      <c r="L30" s="164"/>
      <c r="M30" s="164"/>
      <c r="N30" s="164"/>
    </row>
    <row r="31" spans="2:14" ht="12.75">
      <c r="B31" s="72" t="s">
        <v>69</v>
      </c>
      <c r="C31" s="165" t="s">
        <v>145</v>
      </c>
      <c r="D31" s="166"/>
      <c r="E31" s="73"/>
      <c r="F31" s="74" t="s">
        <v>70</v>
      </c>
      <c r="G31" s="167" t="s">
        <v>96</v>
      </c>
      <c r="H31" s="168"/>
      <c r="I31" s="168"/>
      <c r="J31" s="168"/>
      <c r="K31" s="168"/>
      <c r="L31" s="168"/>
      <c r="M31" s="168"/>
      <c r="N31" s="168"/>
    </row>
    <row r="32" spans="2:14" ht="12.75">
      <c r="B32" s="75" t="s">
        <v>71</v>
      </c>
      <c r="C32" s="154" t="s">
        <v>146</v>
      </c>
      <c r="D32" s="155"/>
      <c r="E32" s="73"/>
      <c r="F32" s="76" t="s">
        <v>72</v>
      </c>
      <c r="G32" s="156" t="s">
        <v>148</v>
      </c>
      <c r="H32" s="157"/>
      <c r="I32" s="157"/>
      <c r="J32" s="157"/>
      <c r="K32" s="157"/>
      <c r="L32" s="157"/>
      <c r="M32" s="157"/>
      <c r="N32" s="157"/>
    </row>
    <row r="33" spans="2:14" ht="12.75">
      <c r="B33" s="75" t="s">
        <v>73</v>
      </c>
      <c r="C33" s="154" t="s">
        <v>147</v>
      </c>
      <c r="D33" s="155"/>
      <c r="E33" s="73"/>
      <c r="F33" s="77" t="s">
        <v>74</v>
      </c>
      <c r="G33" s="156" t="s">
        <v>97</v>
      </c>
      <c r="H33" s="157"/>
      <c r="I33" s="157"/>
      <c r="J33" s="157"/>
      <c r="K33" s="157"/>
      <c r="L33" s="157"/>
      <c r="M33" s="157"/>
      <c r="N33" s="157"/>
    </row>
    <row r="34" spans="2:14" ht="15.75">
      <c r="B34" s="78"/>
      <c r="C34" s="55"/>
      <c r="D34" s="55"/>
      <c r="E34" s="55"/>
      <c r="F34" s="64"/>
      <c r="G34" s="79"/>
      <c r="H34" s="79"/>
      <c r="I34" s="79"/>
      <c r="J34" s="55"/>
      <c r="K34" s="55"/>
      <c r="L34" s="55"/>
      <c r="M34" s="80"/>
      <c r="N34" s="81"/>
    </row>
    <row r="35" spans="2:14" ht="12.75">
      <c r="B35" s="82" t="s">
        <v>75</v>
      </c>
      <c r="C35" s="55"/>
      <c r="D35" s="55"/>
      <c r="E35" s="55"/>
      <c r="F35" s="83">
        <v>1</v>
      </c>
      <c r="G35" s="83">
        <v>2</v>
      </c>
      <c r="H35" s="83">
        <v>3</v>
      </c>
      <c r="I35" s="83">
        <v>4</v>
      </c>
      <c r="J35" s="83">
        <v>5</v>
      </c>
      <c r="K35" s="158" t="s">
        <v>7</v>
      </c>
      <c r="L35" s="158"/>
      <c r="M35" s="83" t="s">
        <v>76</v>
      </c>
      <c r="N35" s="84" t="s">
        <v>77</v>
      </c>
    </row>
    <row r="36" spans="2:14" ht="12.75">
      <c r="B36" s="85" t="s">
        <v>78</v>
      </c>
      <c r="C36" s="86" t="str">
        <f>IF(C31&gt;"",C31,"")</f>
        <v>Jami Kokkola</v>
      </c>
      <c r="D36" s="86" t="str">
        <f>IF(G31&gt;"",G31,"")</f>
        <v>Aleksi Laine</v>
      </c>
      <c r="E36" s="87"/>
      <c r="F36" s="88">
        <v>-5</v>
      </c>
      <c r="G36" s="88">
        <v>-3</v>
      </c>
      <c r="H36" s="88">
        <v>-3</v>
      </c>
      <c r="I36" s="88"/>
      <c r="J36" s="88"/>
      <c r="K36" s="89">
        <f>IF(ISBLANK(F36),"",COUNTIF(F36:J36,"&gt;=0"))</f>
        <v>0</v>
      </c>
      <c r="L36" s="90">
        <f>IF(ISBLANK(F36),"",(IF(LEFT(F36,1)="-",1,0)+IF(LEFT(G36,1)="-",1,0)+IF(LEFT(H36,1)="-",1,0)+IF(LEFT(I36,1)="-",1,0)+IF(LEFT(J36,1)="-",1,0)))</f>
        <v>3</v>
      </c>
      <c r="M36" s="91">
        <f aca="true" t="shared" si="1" ref="M36:N40">IF(K36=3,1,"")</f>
      </c>
      <c r="N36" s="91">
        <f t="shared" si="1"/>
        <v>1</v>
      </c>
    </row>
    <row r="37" spans="2:14" ht="12.75">
      <c r="B37" s="85" t="s">
        <v>79</v>
      </c>
      <c r="C37" s="86" t="str">
        <f>IF(C32&gt;"",C32,"")</f>
        <v>Miika Toivonen</v>
      </c>
      <c r="D37" s="86" t="str">
        <f>IF(G32&gt;"",G32,"")</f>
        <v>Juuso Taavela</v>
      </c>
      <c r="E37" s="87"/>
      <c r="F37" s="88">
        <v>-13</v>
      </c>
      <c r="G37" s="88">
        <v>-5</v>
      </c>
      <c r="H37" s="88">
        <v>-9</v>
      </c>
      <c r="I37" s="88"/>
      <c r="J37" s="88"/>
      <c r="K37" s="89">
        <f>IF(ISBLANK(F37),"",COUNTIF(F37:J37,"&gt;=0"))</f>
        <v>0</v>
      </c>
      <c r="L37" s="90">
        <f>IF(ISBLANK(F37),"",(IF(LEFT(F37,1)="-",1,0)+IF(LEFT(G37,1)="-",1,0)+IF(LEFT(H37,1)="-",1,0)+IF(LEFT(I37,1)="-",1,0)+IF(LEFT(J37,1)="-",1,0)))</f>
        <v>3</v>
      </c>
      <c r="M37" s="91">
        <f t="shared" si="1"/>
      </c>
      <c r="N37" s="91">
        <f t="shared" si="1"/>
        <v>1</v>
      </c>
    </row>
    <row r="38" spans="2:14" ht="12.75">
      <c r="B38" s="85" t="s">
        <v>80</v>
      </c>
      <c r="C38" s="86" t="str">
        <f>IF(C33&gt;"",C33,"")</f>
        <v>Elia Viljamaa</v>
      </c>
      <c r="D38" s="86" t="str">
        <f>IF(G33&gt;"",G33,"")</f>
        <v>Konsta Kuuri-Riutta</v>
      </c>
      <c r="E38" s="87"/>
      <c r="F38" s="88">
        <v>-7</v>
      </c>
      <c r="G38" s="88">
        <v>-3</v>
      </c>
      <c r="H38" s="88">
        <v>-4</v>
      </c>
      <c r="I38" s="88"/>
      <c r="J38" s="88"/>
      <c r="K38" s="89">
        <f>IF(ISBLANK(F38),"",COUNTIF(F38:J38,"&gt;=0"))</f>
        <v>0</v>
      </c>
      <c r="L38" s="90">
        <f>IF(ISBLANK(F38),"",(IF(LEFT(F38,1)="-",1,0)+IF(LEFT(G38,1)="-",1,0)+IF(LEFT(H38,1)="-",1,0)+IF(LEFT(I38,1)="-",1,0)+IF(LEFT(J38,1)="-",1,0)))</f>
        <v>3</v>
      </c>
      <c r="M38" s="91">
        <f t="shared" si="1"/>
      </c>
      <c r="N38" s="91">
        <f t="shared" si="1"/>
        <v>1</v>
      </c>
    </row>
    <row r="39" spans="2:14" ht="12.75">
      <c r="B39" s="85" t="s">
        <v>81</v>
      </c>
      <c r="C39" s="86" t="str">
        <f>IF(C31&gt;"",C31,"")</f>
        <v>Jami Kokkola</v>
      </c>
      <c r="D39" s="86" t="str">
        <f>IF(G32&gt;"",G32,"")</f>
        <v>Juuso Taavela</v>
      </c>
      <c r="E39" s="87"/>
      <c r="F39" s="88"/>
      <c r="G39" s="88"/>
      <c r="H39" s="88"/>
      <c r="I39" s="88"/>
      <c r="J39" s="88"/>
      <c r="K39" s="89">
        <f>IF(ISBLANK(F39),"",COUNTIF(F39:J39,"&gt;=0"))</f>
      </c>
      <c r="L39" s="90">
        <f>IF(ISBLANK(F39),"",(IF(LEFT(F39,1)="-",1,0)+IF(LEFT(G39,1)="-",1,0)+IF(LEFT(H39,1)="-",1,0)+IF(LEFT(I39,1)="-",1,0)+IF(LEFT(J39,1)="-",1,0)))</f>
      </c>
      <c r="M39" s="91">
        <f t="shared" si="1"/>
      </c>
      <c r="N39" s="91">
        <f t="shared" si="1"/>
      </c>
    </row>
    <row r="40" spans="2:14" ht="12.75">
      <c r="B40" s="85" t="s">
        <v>82</v>
      </c>
      <c r="C40" s="86" t="str">
        <f>IF(C32&gt;"",C32,"")</f>
        <v>Miika Toivonen</v>
      </c>
      <c r="D40" s="86" t="str">
        <f>IF(G31&gt;"",G31,"")</f>
        <v>Aleksi Laine</v>
      </c>
      <c r="E40" s="87"/>
      <c r="F40" s="88"/>
      <c r="G40" s="88"/>
      <c r="H40" s="88"/>
      <c r="I40" s="88"/>
      <c r="J40" s="88"/>
      <c r="K40" s="89">
        <f>IF(ISBLANK(F40),"",COUNTIF(F40:J40,"&gt;=0"))</f>
      </c>
      <c r="L40" s="90">
        <f>IF(ISBLANK(F40),"",(IF(LEFT(F40,1)="-",1,0)+IF(LEFT(G40,1)="-",1,0)+IF(LEFT(H40,1)="-",1,0)+IF(LEFT(I40,1)="-",1,0)+IF(LEFT(J40,1)="-",1,0)))</f>
      </c>
      <c r="M40" s="91">
        <f t="shared" si="1"/>
      </c>
      <c r="N40" s="91">
        <f t="shared" si="1"/>
      </c>
    </row>
    <row r="41" spans="2:14" ht="12.75">
      <c r="B41" s="78"/>
      <c r="C41" s="55"/>
      <c r="D41" s="55"/>
      <c r="E41" s="55"/>
      <c r="F41" s="55"/>
      <c r="G41" s="55"/>
      <c r="H41" s="55"/>
      <c r="I41" s="159" t="s">
        <v>83</v>
      </c>
      <c r="J41" s="159"/>
      <c r="K41" s="92">
        <f>SUM(K36:K40)</f>
        <v>0</v>
      </c>
      <c r="L41" s="92">
        <f>SUM(L36:L40)</f>
        <v>9</v>
      </c>
      <c r="M41" s="92">
        <f>SUM(M36:M40)</f>
        <v>0</v>
      </c>
      <c r="N41" s="92">
        <f>SUM(N36:N40)</f>
        <v>3</v>
      </c>
    </row>
    <row r="42" spans="2:14" ht="12.75">
      <c r="B42" s="93" t="s">
        <v>84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94"/>
    </row>
    <row r="43" spans="2:14" ht="12.75">
      <c r="B43" s="95" t="s">
        <v>85</v>
      </c>
      <c r="C43" s="96"/>
      <c r="D43" s="96" t="s">
        <v>86</v>
      </c>
      <c r="E43" s="53"/>
      <c r="F43" s="96"/>
      <c r="G43" s="96" t="s">
        <v>19</v>
      </c>
      <c r="H43" s="53"/>
      <c r="I43" s="96"/>
      <c r="J43" s="97" t="s">
        <v>87</v>
      </c>
      <c r="K43" s="60"/>
      <c r="L43" s="55"/>
      <c r="M43" s="55"/>
      <c r="N43" s="94"/>
    </row>
    <row r="44" spans="2:14" ht="18.75" thickBot="1">
      <c r="B44" s="78"/>
      <c r="C44" s="55"/>
      <c r="D44" s="55"/>
      <c r="E44" s="55"/>
      <c r="F44" s="55"/>
      <c r="G44" s="55"/>
      <c r="H44" s="55"/>
      <c r="I44" s="55"/>
      <c r="J44" s="153" t="str">
        <f>IF(M41=3,C30,IF(N41=3,G30,""))</f>
        <v>Por-83</v>
      </c>
      <c r="K44" s="153"/>
      <c r="L44" s="153"/>
      <c r="M44" s="153"/>
      <c r="N44" s="153"/>
    </row>
    <row r="46" ht="13.5" thickBot="1"/>
    <row r="47" spans="2:14" ht="16.5" thickTop="1">
      <c r="B47" s="49"/>
      <c r="C47" s="50"/>
      <c r="D47" s="51"/>
      <c r="E47" s="51"/>
      <c r="F47" s="169" t="s">
        <v>61</v>
      </c>
      <c r="G47" s="169"/>
      <c r="H47" s="170"/>
      <c r="I47" s="170"/>
      <c r="J47" s="170"/>
      <c r="K47" s="170"/>
      <c r="L47" s="170"/>
      <c r="M47" s="170"/>
      <c r="N47" s="170"/>
    </row>
    <row r="48" spans="2:14" ht="15.75">
      <c r="B48" s="52"/>
      <c r="C48" s="53"/>
      <c r="D48" s="54"/>
      <c r="E48" s="55"/>
      <c r="F48" s="171" t="s">
        <v>62</v>
      </c>
      <c r="G48" s="171"/>
      <c r="H48" s="172"/>
      <c r="I48" s="172"/>
      <c r="J48" s="172"/>
      <c r="K48" s="172"/>
      <c r="L48" s="172"/>
      <c r="M48" s="172"/>
      <c r="N48" s="172"/>
    </row>
    <row r="49" spans="2:14" ht="15.75">
      <c r="B49" s="56"/>
      <c r="C49" s="57"/>
      <c r="D49" s="55"/>
      <c r="E49" s="55"/>
      <c r="F49" s="173" t="s">
        <v>63</v>
      </c>
      <c r="G49" s="173"/>
      <c r="H49" s="174" t="s">
        <v>144</v>
      </c>
      <c r="I49" s="174"/>
      <c r="J49" s="174"/>
      <c r="K49" s="174"/>
      <c r="L49" s="174"/>
      <c r="M49" s="174"/>
      <c r="N49" s="174"/>
    </row>
    <row r="50" spans="2:14" ht="21" thickBot="1">
      <c r="B50" s="58"/>
      <c r="C50" s="59" t="s">
        <v>64</v>
      </c>
      <c r="D50" s="60"/>
      <c r="E50" s="55"/>
      <c r="F50" s="160" t="s">
        <v>65</v>
      </c>
      <c r="G50" s="160"/>
      <c r="H50" s="161"/>
      <c r="I50" s="161"/>
      <c r="J50" s="161"/>
      <c r="K50" s="61" t="s">
        <v>66</v>
      </c>
      <c r="L50" s="162"/>
      <c r="M50" s="162"/>
      <c r="N50" s="162"/>
    </row>
    <row r="51" spans="2:14" ht="15" thickTop="1">
      <c r="B51" s="62"/>
      <c r="C51" s="63"/>
      <c r="D51" s="55"/>
      <c r="E51" s="55"/>
      <c r="F51" s="64"/>
      <c r="G51" s="63"/>
      <c r="H51" s="63"/>
      <c r="I51" s="65"/>
      <c r="J51" s="66"/>
      <c r="K51" s="67"/>
      <c r="L51" s="67"/>
      <c r="M51" s="67"/>
      <c r="N51" s="68"/>
    </row>
    <row r="52" spans="2:14" ht="16.5" thickBot="1">
      <c r="B52" s="69" t="s">
        <v>67</v>
      </c>
      <c r="C52" s="163" t="s">
        <v>25</v>
      </c>
      <c r="D52" s="163"/>
      <c r="E52" s="70"/>
      <c r="F52" s="71" t="s">
        <v>68</v>
      </c>
      <c r="G52" s="164" t="s">
        <v>23</v>
      </c>
      <c r="H52" s="164"/>
      <c r="I52" s="164"/>
      <c r="J52" s="164"/>
      <c r="K52" s="164"/>
      <c r="L52" s="164"/>
      <c r="M52" s="164"/>
      <c r="N52" s="164"/>
    </row>
    <row r="53" spans="2:14" ht="12.75">
      <c r="B53" s="72" t="s">
        <v>69</v>
      </c>
      <c r="C53" s="165" t="s">
        <v>149</v>
      </c>
      <c r="D53" s="166"/>
      <c r="E53" s="73"/>
      <c r="F53" s="74" t="s">
        <v>70</v>
      </c>
      <c r="G53" s="167" t="s">
        <v>126</v>
      </c>
      <c r="H53" s="168"/>
      <c r="I53" s="168"/>
      <c r="J53" s="168"/>
      <c r="K53" s="168"/>
      <c r="L53" s="168"/>
      <c r="M53" s="168"/>
      <c r="N53" s="168"/>
    </row>
    <row r="54" spans="2:14" ht="12.75">
      <c r="B54" s="75" t="s">
        <v>71</v>
      </c>
      <c r="C54" s="154" t="s">
        <v>150</v>
      </c>
      <c r="D54" s="155"/>
      <c r="E54" s="73"/>
      <c r="F54" s="76" t="s">
        <v>72</v>
      </c>
      <c r="G54" s="156" t="s">
        <v>152</v>
      </c>
      <c r="H54" s="157"/>
      <c r="I54" s="157"/>
      <c r="J54" s="157"/>
      <c r="K54" s="157"/>
      <c r="L54" s="157"/>
      <c r="M54" s="157"/>
      <c r="N54" s="157"/>
    </row>
    <row r="55" spans="2:14" ht="12.75">
      <c r="B55" s="75" t="s">
        <v>73</v>
      </c>
      <c r="C55" s="154" t="s">
        <v>151</v>
      </c>
      <c r="D55" s="155"/>
      <c r="E55" s="73"/>
      <c r="F55" s="77" t="s">
        <v>74</v>
      </c>
      <c r="G55" s="156" t="s">
        <v>102</v>
      </c>
      <c r="H55" s="157"/>
      <c r="I55" s="157"/>
      <c r="J55" s="157"/>
      <c r="K55" s="157"/>
      <c r="L55" s="157"/>
      <c r="M55" s="157"/>
      <c r="N55" s="157"/>
    </row>
    <row r="56" spans="2:14" ht="15.75">
      <c r="B56" s="78"/>
      <c r="C56" s="55"/>
      <c r="D56" s="55"/>
      <c r="E56" s="55"/>
      <c r="F56" s="64"/>
      <c r="G56" s="79"/>
      <c r="H56" s="79"/>
      <c r="I56" s="79"/>
      <c r="J56" s="55"/>
      <c r="K56" s="55"/>
      <c r="L56" s="55"/>
      <c r="M56" s="80"/>
      <c r="N56" s="81"/>
    </row>
    <row r="57" spans="2:14" ht="12.75">
      <c r="B57" s="82" t="s">
        <v>75</v>
      </c>
      <c r="C57" s="55"/>
      <c r="D57" s="55"/>
      <c r="E57" s="55"/>
      <c r="F57" s="83">
        <v>1</v>
      </c>
      <c r="G57" s="83">
        <v>2</v>
      </c>
      <c r="H57" s="83">
        <v>3</v>
      </c>
      <c r="I57" s="83">
        <v>4</v>
      </c>
      <c r="J57" s="83">
        <v>5</v>
      </c>
      <c r="K57" s="158" t="s">
        <v>7</v>
      </c>
      <c r="L57" s="158"/>
      <c r="M57" s="83" t="s">
        <v>76</v>
      </c>
      <c r="N57" s="84" t="s">
        <v>77</v>
      </c>
    </row>
    <row r="58" spans="2:14" ht="12.75">
      <c r="B58" s="85" t="s">
        <v>78</v>
      </c>
      <c r="C58" s="86" t="str">
        <f>IF(C53&gt;"",C53,"")</f>
        <v>Jyri Immonen</v>
      </c>
      <c r="D58" s="86" t="str">
        <f>IF(G53&gt;"",G53,"")</f>
        <v>Leo Kettula</v>
      </c>
      <c r="E58" s="87"/>
      <c r="F58" s="88">
        <v>-9</v>
      </c>
      <c r="G58" s="88">
        <v>-2</v>
      </c>
      <c r="H58" s="88">
        <v>-7</v>
      </c>
      <c r="I58" s="88"/>
      <c r="J58" s="88"/>
      <c r="K58" s="89">
        <f>IF(ISBLANK(F58),"",COUNTIF(F58:J58,"&gt;=0"))</f>
        <v>0</v>
      </c>
      <c r="L58" s="90">
        <f>IF(ISBLANK(F58),"",(IF(LEFT(F58,1)="-",1,0)+IF(LEFT(G58,1)="-",1,0)+IF(LEFT(H58,1)="-",1,0)+IF(LEFT(I58,1)="-",1,0)+IF(LEFT(J58,1)="-",1,0)))</f>
        <v>3</v>
      </c>
      <c r="M58" s="91">
        <f aca="true" t="shared" si="2" ref="M58:N62">IF(K58=3,1,"")</f>
      </c>
      <c r="N58" s="91">
        <f t="shared" si="2"/>
        <v>1</v>
      </c>
    </row>
    <row r="59" spans="2:14" ht="12.75">
      <c r="B59" s="85" t="s">
        <v>79</v>
      </c>
      <c r="C59" s="86" t="str">
        <f>IF(C54&gt;"",C54,"")</f>
        <v>Elias Hynönen</v>
      </c>
      <c r="D59" s="86" t="str">
        <f>IF(G54&gt;"",G54,"")</f>
        <v>Lauri Hakaste</v>
      </c>
      <c r="E59" s="87"/>
      <c r="F59" s="88">
        <v>-5</v>
      </c>
      <c r="G59" s="88">
        <v>-6</v>
      </c>
      <c r="H59" s="88">
        <v>-5</v>
      </c>
      <c r="I59" s="88"/>
      <c r="J59" s="88"/>
      <c r="K59" s="89">
        <f>IF(ISBLANK(F59),"",COUNTIF(F59:J59,"&gt;=0"))</f>
        <v>0</v>
      </c>
      <c r="L59" s="90">
        <f>IF(ISBLANK(F59),"",(IF(LEFT(F59,1)="-",1,0)+IF(LEFT(G59,1)="-",1,0)+IF(LEFT(H59,1)="-",1,0)+IF(LEFT(I59,1)="-",1,0)+IF(LEFT(J59,1)="-",1,0)))</f>
        <v>3</v>
      </c>
      <c r="M59" s="91">
        <f t="shared" si="2"/>
      </c>
      <c r="N59" s="91">
        <f t="shared" si="2"/>
        <v>1</v>
      </c>
    </row>
    <row r="60" spans="2:14" ht="12.75">
      <c r="B60" s="85" t="s">
        <v>80</v>
      </c>
      <c r="C60" s="86" t="str">
        <f>IF(C55&gt;"",C55,"")</f>
        <v>Max Polin</v>
      </c>
      <c r="D60" s="86" t="str">
        <f>IF(G55&gt;"",G55,"")</f>
        <v>Elim Engberg</v>
      </c>
      <c r="E60" s="87"/>
      <c r="F60" s="88">
        <v>9</v>
      </c>
      <c r="G60" s="88">
        <v>-9</v>
      </c>
      <c r="H60" s="88">
        <v>8</v>
      </c>
      <c r="I60" s="88">
        <v>7</v>
      </c>
      <c r="J60" s="88"/>
      <c r="K60" s="89">
        <f>IF(ISBLANK(F60),"",COUNTIF(F60:J60,"&gt;=0"))</f>
        <v>3</v>
      </c>
      <c r="L60" s="90">
        <f>IF(ISBLANK(F60),"",(IF(LEFT(F60,1)="-",1,0)+IF(LEFT(G60,1)="-",1,0)+IF(LEFT(H60,1)="-",1,0)+IF(LEFT(I60,1)="-",1,0)+IF(LEFT(J60,1)="-",1,0)))</f>
        <v>1</v>
      </c>
      <c r="M60" s="91">
        <f t="shared" si="2"/>
        <v>1</v>
      </c>
      <c r="N60" s="91">
        <f t="shared" si="2"/>
      </c>
    </row>
    <row r="61" spans="2:14" ht="12.75">
      <c r="B61" s="85" t="s">
        <v>81</v>
      </c>
      <c r="C61" s="86" t="str">
        <f>IF(C53&gt;"",C53,"")</f>
        <v>Jyri Immonen</v>
      </c>
      <c r="D61" s="86" t="str">
        <f>IF(G54&gt;"",G54,"")</f>
        <v>Lauri Hakaste</v>
      </c>
      <c r="E61" s="87"/>
      <c r="F61" s="88">
        <v>-5</v>
      </c>
      <c r="G61" s="88">
        <v>-6</v>
      </c>
      <c r="H61" s="88">
        <v>-6</v>
      </c>
      <c r="I61" s="88"/>
      <c r="J61" s="88"/>
      <c r="K61" s="89">
        <f>IF(ISBLANK(F61),"",COUNTIF(F61:J61,"&gt;=0"))</f>
        <v>0</v>
      </c>
      <c r="L61" s="90">
        <f>IF(ISBLANK(F61),"",(IF(LEFT(F61,1)="-",1,0)+IF(LEFT(G61,1)="-",1,0)+IF(LEFT(H61,1)="-",1,0)+IF(LEFT(I61,1)="-",1,0)+IF(LEFT(J61,1)="-",1,0)))</f>
        <v>3</v>
      </c>
      <c r="M61" s="91">
        <f t="shared" si="2"/>
      </c>
      <c r="N61" s="91">
        <f t="shared" si="2"/>
        <v>1</v>
      </c>
    </row>
    <row r="62" spans="2:14" ht="12.75">
      <c r="B62" s="85" t="s">
        <v>82</v>
      </c>
      <c r="C62" s="86" t="str">
        <f>IF(C54&gt;"",C54,"")</f>
        <v>Elias Hynönen</v>
      </c>
      <c r="D62" s="86" t="str">
        <f>IF(G53&gt;"",G53,"")</f>
        <v>Leo Kettula</v>
      </c>
      <c r="E62" s="87"/>
      <c r="F62" s="88"/>
      <c r="G62" s="88"/>
      <c r="H62" s="88"/>
      <c r="I62" s="88"/>
      <c r="J62" s="88"/>
      <c r="K62" s="89">
        <f>IF(ISBLANK(F62),"",COUNTIF(F62:J62,"&gt;=0"))</f>
      </c>
      <c r="L62" s="90">
        <f>IF(ISBLANK(F62),"",(IF(LEFT(F62,1)="-",1,0)+IF(LEFT(G62,1)="-",1,0)+IF(LEFT(H62,1)="-",1,0)+IF(LEFT(I62,1)="-",1,0)+IF(LEFT(J62,1)="-",1,0)))</f>
      </c>
      <c r="M62" s="91">
        <f t="shared" si="2"/>
      </c>
      <c r="N62" s="91">
        <f t="shared" si="2"/>
      </c>
    </row>
    <row r="63" spans="2:14" ht="12.75">
      <c r="B63" s="78"/>
      <c r="C63" s="55"/>
      <c r="D63" s="55"/>
      <c r="E63" s="55"/>
      <c r="F63" s="55"/>
      <c r="G63" s="55"/>
      <c r="H63" s="55"/>
      <c r="I63" s="159" t="s">
        <v>83</v>
      </c>
      <c r="J63" s="159"/>
      <c r="K63" s="92">
        <f>SUM(K58:K62)</f>
        <v>3</v>
      </c>
      <c r="L63" s="92">
        <f>SUM(L58:L62)</f>
        <v>10</v>
      </c>
      <c r="M63" s="92">
        <f>SUM(M58:M62)</f>
        <v>1</v>
      </c>
      <c r="N63" s="92">
        <f>SUM(N58:N62)</f>
        <v>3</v>
      </c>
    </row>
    <row r="64" spans="2:14" ht="12.75">
      <c r="B64" s="93" t="s">
        <v>84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94"/>
    </row>
    <row r="65" spans="2:14" ht="12.75">
      <c r="B65" s="95" t="s">
        <v>85</v>
      </c>
      <c r="C65" s="96"/>
      <c r="D65" s="96" t="s">
        <v>86</v>
      </c>
      <c r="E65" s="53"/>
      <c r="F65" s="96"/>
      <c r="G65" s="96" t="s">
        <v>19</v>
      </c>
      <c r="H65" s="53"/>
      <c r="I65" s="96"/>
      <c r="J65" s="97" t="s">
        <v>87</v>
      </c>
      <c r="K65" s="60"/>
      <c r="L65" s="55"/>
      <c r="M65" s="55"/>
      <c r="N65" s="94"/>
    </row>
    <row r="66" spans="2:14" ht="18.75" thickBot="1">
      <c r="B66" s="98"/>
      <c r="C66" s="99"/>
      <c r="D66" s="99"/>
      <c r="E66" s="99"/>
      <c r="F66" s="99"/>
      <c r="G66" s="99"/>
      <c r="H66" s="99"/>
      <c r="I66" s="99"/>
      <c r="J66" s="153" t="str">
        <f>IF(M63=3,C52,IF(N63=3,G52,""))</f>
        <v>MBF</v>
      </c>
      <c r="K66" s="153"/>
      <c r="L66" s="153"/>
      <c r="M66" s="153"/>
      <c r="N66" s="153"/>
    </row>
    <row r="68" ht="13.5" thickBot="1"/>
    <row r="69" spans="2:14" ht="16.5" thickTop="1">
      <c r="B69" s="49"/>
      <c r="C69" s="50"/>
      <c r="D69" s="51"/>
      <c r="E69" s="51"/>
      <c r="F69" s="169" t="s">
        <v>61</v>
      </c>
      <c r="G69" s="169"/>
      <c r="H69" s="170"/>
      <c r="I69" s="170"/>
      <c r="J69" s="170"/>
      <c r="K69" s="170"/>
      <c r="L69" s="170"/>
      <c r="M69" s="170"/>
      <c r="N69" s="170"/>
    </row>
    <row r="70" spans="2:14" ht="15.75">
      <c r="B70" s="52"/>
      <c r="C70" s="53"/>
      <c r="D70" s="54"/>
      <c r="E70" s="55"/>
      <c r="F70" s="171" t="s">
        <v>62</v>
      </c>
      <c r="G70" s="171"/>
      <c r="H70" s="172"/>
      <c r="I70" s="172"/>
      <c r="J70" s="172"/>
      <c r="K70" s="172"/>
      <c r="L70" s="172"/>
      <c r="M70" s="172"/>
      <c r="N70" s="172"/>
    </row>
    <row r="71" spans="2:14" ht="15.75">
      <c r="B71" s="56"/>
      <c r="C71" s="57"/>
      <c r="D71" s="55"/>
      <c r="E71" s="55"/>
      <c r="F71" s="173" t="s">
        <v>63</v>
      </c>
      <c r="G71" s="173"/>
      <c r="H71" s="174" t="s">
        <v>144</v>
      </c>
      <c r="I71" s="174"/>
      <c r="J71" s="174"/>
      <c r="K71" s="174"/>
      <c r="L71" s="174"/>
      <c r="M71" s="174"/>
      <c r="N71" s="174"/>
    </row>
    <row r="72" spans="2:14" ht="21" thickBot="1">
      <c r="B72" s="58"/>
      <c r="C72" s="59" t="s">
        <v>64</v>
      </c>
      <c r="D72" s="60"/>
      <c r="E72" s="55"/>
      <c r="F72" s="160" t="s">
        <v>65</v>
      </c>
      <c r="G72" s="160"/>
      <c r="H72" s="161"/>
      <c r="I72" s="161"/>
      <c r="J72" s="161"/>
      <c r="K72" s="61" t="s">
        <v>66</v>
      </c>
      <c r="L72" s="162"/>
      <c r="M72" s="162"/>
      <c r="N72" s="162"/>
    </row>
    <row r="73" spans="2:14" ht="15" thickTop="1">
      <c r="B73" s="62"/>
      <c r="C73" s="63"/>
      <c r="D73" s="55"/>
      <c r="E73" s="55"/>
      <c r="F73" s="64"/>
      <c r="G73" s="63"/>
      <c r="H73" s="63"/>
      <c r="I73" s="65"/>
      <c r="J73" s="66"/>
      <c r="K73" s="67"/>
      <c r="L73" s="67"/>
      <c r="M73" s="67"/>
      <c r="N73" s="68"/>
    </row>
    <row r="74" spans="2:14" ht="16.5" thickBot="1">
      <c r="B74" s="69" t="s">
        <v>67</v>
      </c>
      <c r="C74" s="163" t="s">
        <v>12</v>
      </c>
      <c r="D74" s="163"/>
      <c r="E74" s="70"/>
      <c r="F74" s="71" t="s">
        <v>68</v>
      </c>
      <c r="G74" s="164" t="s">
        <v>11</v>
      </c>
      <c r="H74" s="164"/>
      <c r="I74" s="164"/>
      <c r="J74" s="164"/>
      <c r="K74" s="164"/>
      <c r="L74" s="164"/>
      <c r="M74" s="164"/>
      <c r="N74" s="164"/>
    </row>
    <row r="75" spans="2:14" ht="12.75">
      <c r="B75" s="72" t="s">
        <v>69</v>
      </c>
      <c r="C75" s="166"/>
      <c r="D75" s="166"/>
      <c r="E75" s="73"/>
      <c r="F75" s="74" t="s">
        <v>70</v>
      </c>
      <c r="G75" s="167" t="s">
        <v>107</v>
      </c>
      <c r="H75" s="168"/>
      <c r="I75" s="168"/>
      <c r="J75" s="168"/>
      <c r="K75" s="168"/>
      <c r="L75" s="168"/>
      <c r="M75" s="168"/>
      <c r="N75" s="168"/>
    </row>
    <row r="76" spans="2:14" ht="12.75">
      <c r="B76" s="75" t="s">
        <v>71</v>
      </c>
      <c r="C76" s="154" t="s">
        <v>141</v>
      </c>
      <c r="D76" s="155"/>
      <c r="E76" s="73"/>
      <c r="F76" s="76" t="s">
        <v>72</v>
      </c>
      <c r="G76" s="156" t="s">
        <v>159</v>
      </c>
      <c r="H76" s="157"/>
      <c r="I76" s="157"/>
      <c r="J76" s="157"/>
      <c r="K76" s="157"/>
      <c r="L76" s="157"/>
      <c r="M76" s="157"/>
      <c r="N76" s="157"/>
    </row>
    <row r="77" spans="2:14" ht="12.75">
      <c r="B77" s="75" t="s">
        <v>73</v>
      </c>
      <c r="C77" s="154" t="s">
        <v>142</v>
      </c>
      <c r="D77" s="155"/>
      <c r="E77" s="73"/>
      <c r="F77" s="77" t="s">
        <v>74</v>
      </c>
      <c r="G77" s="156" t="s">
        <v>108</v>
      </c>
      <c r="H77" s="157"/>
      <c r="I77" s="157"/>
      <c r="J77" s="157"/>
      <c r="K77" s="157"/>
      <c r="L77" s="157"/>
      <c r="M77" s="157"/>
      <c r="N77" s="157"/>
    </row>
    <row r="78" spans="2:14" ht="15.75">
      <c r="B78" s="78"/>
      <c r="C78" s="55"/>
      <c r="D78" s="55"/>
      <c r="E78" s="55"/>
      <c r="F78" s="64"/>
      <c r="G78" s="79"/>
      <c r="H78" s="79"/>
      <c r="I78" s="79"/>
      <c r="J78" s="55"/>
      <c r="K78" s="55"/>
      <c r="L78" s="55"/>
      <c r="M78" s="80"/>
      <c r="N78" s="81"/>
    </row>
    <row r="79" spans="2:14" ht="12.75">
      <c r="B79" s="82" t="s">
        <v>75</v>
      </c>
      <c r="C79" s="55"/>
      <c r="D79" s="55"/>
      <c r="E79" s="55"/>
      <c r="F79" s="83">
        <v>1</v>
      </c>
      <c r="G79" s="83">
        <v>2</v>
      </c>
      <c r="H79" s="83">
        <v>3</v>
      </c>
      <c r="I79" s="83">
        <v>4</v>
      </c>
      <c r="J79" s="83">
        <v>5</v>
      </c>
      <c r="K79" s="158" t="s">
        <v>7</v>
      </c>
      <c r="L79" s="158"/>
      <c r="M79" s="83" t="s">
        <v>76</v>
      </c>
      <c r="N79" s="84" t="s">
        <v>77</v>
      </c>
    </row>
    <row r="80" spans="2:14" ht="12.75">
      <c r="B80" s="85" t="s">
        <v>78</v>
      </c>
      <c r="C80" s="86">
        <f>IF(C75&gt;"",C75,"")</f>
      </c>
      <c r="D80" s="86" t="str">
        <f>IF(G75&gt;"",G75,"")</f>
        <v>Jan Mäkelä</v>
      </c>
      <c r="E80" s="87"/>
      <c r="F80" s="100" t="s">
        <v>93</v>
      </c>
      <c r="G80" s="88"/>
      <c r="H80" s="88"/>
      <c r="I80" s="88"/>
      <c r="J80" s="88"/>
      <c r="K80" s="89">
        <f>IF(ISBLANK(F80),"",COUNTIF(F80:J80,"&gt;=0"))</f>
        <v>0</v>
      </c>
      <c r="L80" s="90">
        <f>IF(ISBLANK(F80),"",(IF(LEFT(F80,1)="-",1,0)+IF(LEFT(G80,1)="-",1,0)+IF(LEFT(H80,1)="-",1,0)+IF(LEFT(I80,1)="-",1,0)+IF(LEFT(J80,1)="-",1,0)))</f>
        <v>0</v>
      </c>
      <c r="M80" s="91">
        <f aca="true" t="shared" si="3" ref="M80:N84">IF(K80=3,1,"")</f>
      </c>
      <c r="N80" s="91">
        <v>1</v>
      </c>
    </row>
    <row r="81" spans="2:14" ht="12.75">
      <c r="B81" s="85" t="s">
        <v>79</v>
      </c>
      <c r="C81" s="86" t="str">
        <f>IF(C76&gt;"",C76,"")</f>
        <v>Christoffer Ervasalo</v>
      </c>
      <c r="D81" s="86" t="str">
        <f>IF(G76&gt;"",G76,"")</f>
        <v>Paul Jokinen</v>
      </c>
      <c r="E81" s="87"/>
      <c r="F81" s="88">
        <v>-5</v>
      </c>
      <c r="G81" s="88">
        <v>-5</v>
      </c>
      <c r="H81" s="88">
        <v>-7</v>
      </c>
      <c r="I81" s="88"/>
      <c r="J81" s="88"/>
      <c r="K81" s="89">
        <f>IF(ISBLANK(F81),"",COUNTIF(F81:J81,"&gt;=0"))</f>
        <v>0</v>
      </c>
      <c r="L81" s="90">
        <f>IF(ISBLANK(F81),"",(IF(LEFT(F81,1)="-",1,0)+IF(LEFT(G81,1)="-",1,0)+IF(LEFT(H81,1)="-",1,0)+IF(LEFT(I81,1)="-",1,0)+IF(LEFT(J81,1)="-",1,0)))</f>
        <v>3</v>
      </c>
      <c r="M81" s="91">
        <f t="shared" si="3"/>
      </c>
      <c r="N81" s="91">
        <f t="shared" si="3"/>
        <v>1</v>
      </c>
    </row>
    <row r="82" spans="2:14" ht="12.75">
      <c r="B82" s="85" t="s">
        <v>80</v>
      </c>
      <c r="C82" s="86" t="str">
        <f>IF(C77&gt;"",C77,"")</f>
        <v>Lauri Lähti</v>
      </c>
      <c r="D82" s="86" t="str">
        <f>IF(G77&gt;"",G77,"")</f>
        <v>Nils-Erik Halttunen</v>
      </c>
      <c r="E82" s="87"/>
      <c r="F82" s="88">
        <v>7</v>
      </c>
      <c r="G82" s="88">
        <v>-3</v>
      </c>
      <c r="H82" s="88">
        <v>7</v>
      </c>
      <c r="I82" s="88">
        <v>-4</v>
      </c>
      <c r="J82" s="88">
        <v>13</v>
      </c>
      <c r="K82" s="89">
        <f>IF(ISBLANK(F82),"",COUNTIF(F82:J82,"&gt;=0"))</f>
        <v>3</v>
      </c>
      <c r="L82" s="90">
        <f>IF(ISBLANK(F82),"",(IF(LEFT(F82,1)="-",1,0)+IF(LEFT(G82,1)="-",1,0)+IF(LEFT(H82,1)="-",1,0)+IF(LEFT(I82,1)="-",1,0)+IF(LEFT(J82,1)="-",1,0)))</f>
        <v>2</v>
      </c>
      <c r="M82" s="91">
        <f t="shared" si="3"/>
        <v>1</v>
      </c>
      <c r="N82" s="91">
        <f t="shared" si="3"/>
      </c>
    </row>
    <row r="83" spans="2:14" ht="12.75">
      <c r="B83" s="85" t="s">
        <v>81</v>
      </c>
      <c r="C83" s="86">
        <f>IF(C75&gt;"",C75,"")</f>
      </c>
      <c r="D83" s="86" t="str">
        <f>IF(G76&gt;"",G76,"")</f>
        <v>Paul Jokinen</v>
      </c>
      <c r="E83" s="87"/>
      <c r="F83" s="100" t="s">
        <v>93</v>
      </c>
      <c r="G83" s="88"/>
      <c r="H83" s="88"/>
      <c r="I83" s="88"/>
      <c r="J83" s="88"/>
      <c r="K83" s="89">
        <f>IF(ISBLANK(F83),"",COUNTIF(F83:J83,"&gt;=0"))</f>
        <v>0</v>
      </c>
      <c r="L83" s="90">
        <f>IF(ISBLANK(F83),"",(IF(LEFT(F83,1)="-",1,0)+IF(LEFT(G83,1)="-",1,0)+IF(LEFT(H83,1)="-",1,0)+IF(LEFT(I83,1)="-",1,0)+IF(LEFT(J83,1)="-",1,0)))</f>
        <v>0</v>
      </c>
      <c r="M83" s="91">
        <f t="shared" si="3"/>
      </c>
      <c r="N83" s="91">
        <v>1</v>
      </c>
    </row>
    <row r="84" spans="2:14" ht="12.75">
      <c r="B84" s="85" t="s">
        <v>82</v>
      </c>
      <c r="C84" s="86" t="str">
        <f>IF(C76&gt;"",C76,"")</f>
        <v>Christoffer Ervasalo</v>
      </c>
      <c r="D84" s="86" t="str">
        <f>IF(G75&gt;"",G75,"")</f>
        <v>Jan Mäkelä</v>
      </c>
      <c r="E84" s="87"/>
      <c r="F84" s="88"/>
      <c r="G84" s="88"/>
      <c r="H84" s="88"/>
      <c r="I84" s="88"/>
      <c r="J84" s="88"/>
      <c r="K84" s="89">
        <f>IF(ISBLANK(F84),"",COUNTIF(F84:J84,"&gt;=0"))</f>
      </c>
      <c r="L84" s="90">
        <f>IF(ISBLANK(F84),"",(IF(LEFT(F84,1)="-",1,0)+IF(LEFT(G84,1)="-",1,0)+IF(LEFT(H84,1)="-",1,0)+IF(LEFT(I84,1)="-",1,0)+IF(LEFT(J84,1)="-",1,0)))</f>
      </c>
      <c r="M84" s="91">
        <f t="shared" si="3"/>
      </c>
      <c r="N84" s="91">
        <f t="shared" si="3"/>
      </c>
    </row>
    <row r="85" spans="2:14" ht="12.75">
      <c r="B85" s="78"/>
      <c r="C85" s="55"/>
      <c r="D85" s="55"/>
      <c r="E85" s="55"/>
      <c r="F85" s="55"/>
      <c r="G85" s="55"/>
      <c r="H85" s="55"/>
      <c r="I85" s="159" t="s">
        <v>83</v>
      </c>
      <c r="J85" s="159"/>
      <c r="K85" s="92">
        <f>SUM(K80:K84)</f>
        <v>3</v>
      </c>
      <c r="L85" s="92">
        <f>SUM(L80:L84)</f>
        <v>5</v>
      </c>
      <c r="M85" s="92">
        <f>SUM(M80:M84)</f>
        <v>1</v>
      </c>
      <c r="N85" s="92">
        <f>SUM(N80:N84)</f>
        <v>3</v>
      </c>
    </row>
    <row r="86" spans="2:14" ht="12.75">
      <c r="B86" s="93" t="s">
        <v>84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94"/>
    </row>
    <row r="87" spans="2:14" ht="12.75">
      <c r="B87" s="95" t="s">
        <v>85</v>
      </c>
      <c r="C87" s="96"/>
      <c r="D87" s="96" t="s">
        <v>86</v>
      </c>
      <c r="E87" s="53"/>
      <c r="F87" s="96"/>
      <c r="G87" s="96" t="s">
        <v>19</v>
      </c>
      <c r="H87" s="53"/>
      <c r="I87" s="96"/>
      <c r="J87" s="97" t="s">
        <v>87</v>
      </c>
      <c r="K87" s="60"/>
      <c r="L87" s="55"/>
      <c r="M87" s="55"/>
      <c r="N87" s="94"/>
    </row>
    <row r="88" spans="2:14" ht="18.75" thickBot="1">
      <c r="B88" s="98"/>
      <c r="C88" s="99"/>
      <c r="D88" s="99"/>
      <c r="E88" s="99"/>
      <c r="F88" s="99"/>
      <c r="G88" s="99"/>
      <c r="H88" s="99"/>
      <c r="I88" s="99"/>
      <c r="J88" s="153" t="str">
        <f>IF(M85=3,C74,IF(N85=3,G74,""))</f>
        <v>PT 75</v>
      </c>
      <c r="K88" s="153"/>
      <c r="L88" s="153"/>
      <c r="M88" s="153"/>
      <c r="N88" s="153"/>
    </row>
    <row r="90" ht="13.5" thickBot="1"/>
    <row r="91" spans="2:14" ht="16.5" thickTop="1">
      <c r="B91" s="49"/>
      <c r="C91" s="50"/>
      <c r="D91" s="51"/>
      <c r="E91" s="51"/>
      <c r="F91" s="169" t="s">
        <v>61</v>
      </c>
      <c r="G91" s="169"/>
      <c r="H91" s="170"/>
      <c r="I91" s="170"/>
      <c r="J91" s="170"/>
      <c r="K91" s="170"/>
      <c r="L91" s="170"/>
      <c r="M91" s="170"/>
      <c r="N91" s="170"/>
    </row>
    <row r="92" spans="2:14" ht="15.75">
      <c r="B92" s="52"/>
      <c r="C92" s="53"/>
      <c r="D92" s="54"/>
      <c r="E92" s="55"/>
      <c r="F92" s="171" t="s">
        <v>62</v>
      </c>
      <c r="G92" s="171"/>
      <c r="H92" s="172"/>
      <c r="I92" s="172"/>
      <c r="J92" s="172"/>
      <c r="K92" s="172"/>
      <c r="L92" s="172"/>
      <c r="M92" s="172"/>
      <c r="N92" s="172"/>
    </row>
    <row r="93" spans="2:14" ht="15.75">
      <c r="B93" s="56"/>
      <c r="C93" s="57"/>
      <c r="D93" s="55"/>
      <c r="E93" s="55"/>
      <c r="F93" s="173" t="s">
        <v>63</v>
      </c>
      <c r="G93" s="173"/>
      <c r="H93" s="174" t="s">
        <v>144</v>
      </c>
      <c r="I93" s="174"/>
      <c r="J93" s="174"/>
      <c r="K93" s="174"/>
      <c r="L93" s="174"/>
      <c r="M93" s="174"/>
      <c r="N93" s="174"/>
    </row>
    <row r="94" spans="2:14" ht="21" thickBot="1">
      <c r="B94" s="58"/>
      <c r="C94" s="59" t="s">
        <v>64</v>
      </c>
      <c r="D94" s="60"/>
      <c r="E94" s="55"/>
      <c r="F94" s="160" t="s">
        <v>65</v>
      </c>
      <c r="G94" s="160"/>
      <c r="H94" s="161"/>
      <c r="I94" s="161"/>
      <c r="J94" s="161"/>
      <c r="K94" s="61" t="s">
        <v>66</v>
      </c>
      <c r="L94" s="162"/>
      <c r="M94" s="162"/>
      <c r="N94" s="162"/>
    </row>
    <row r="95" spans="2:14" ht="15" thickTop="1">
      <c r="B95" s="62"/>
      <c r="C95" s="63"/>
      <c r="D95" s="55"/>
      <c r="E95" s="55"/>
      <c r="F95" s="64"/>
      <c r="G95" s="63"/>
      <c r="H95" s="63"/>
      <c r="I95" s="65"/>
      <c r="J95" s="66"/>
      <c r="K95" s="67"/>
      <c r="L95" s="67"/>
      <c r="M95" s="67"/>
      <c r="N95" s="68"/>
    </row>
    <row r="96" spans="2:14" ht="16.5" thickBot="1">
      <c r="B96" s="69" t="s">
        <v>67</v>
      </c>
      <c r="C96" s="163" t="s">
        <v>23</v>
      </c>
      <c r="D96" s="163"/>
      <c r="E96" s="70"/>
      <c r="F96" s="71" t="s">
        <v>68</v>
      </c>
      <c r="G96" s="164" t="s">
        <v>26</v>
      </c>
      <c r="H96" s="164"/>
      <c r="I96" s="164"/>
      <c r="J96" s="164"/>
      <c r="K96" s="164"/>
      <c r="L96" s="164"/>
      <c r="M96" s="164"/>
      <c r="N96" s="164"/>
    </row>
    <row r="97" spans="2:14" ht="12.75">
      <c r="B97" s="72" t="s">
        <v>69</v>
      </c>
      <c r="C97" s="165" t="s">
        <v>152</v>
      </c>
      <c r="D97" s="166"/>
      <c r="E97" s="73"/>
      <c r="F97" s="74" t="s">
        <v>70</v>
      </c>
      <c r="G97" s="167" t="s">
        <v>146</v>
      </c>
      <c r="H97" s="168"/>
      <c r="I97" s="168"/>
      <c r="J97" s="168"/>
      <c r="K97" s="168"/>
      <c r="L97" s="168"/>
      <c r="M97" s="168"/>
      <c r="N97" s="168"/>
    </row>
    <row r="98" spans="2:14" ht="12.75">
      <c r="B98" s="75" t="s">
        <v>71</v>
      </c>
      <c r="C98" s="154" t="s">
        <v>126</v>
      </c>
      <c r="D98" s="155"/>
      <c r="E98" s="73"/>
      <c r="F98" s="76" t="s">
        <v>72</v>
      </c>
      <c r="G98" s="156" t="s">
        <v>145</v>
      </c>
      <c r="H98" s="157"/>
      <c r="I98" s="157"/>
      <c r="J98" s="157"/>
      <c r="K98" s="157"/>
      <c r="L98" s="157"/>
      <c r="M98" s="157"/>
      <c r="N98" s="157"/>
    </row>
    <row r="99" spans="2:14" ht="12.75">
      <c r="B99" s="75" t="s">
        <v>73</v>
      </c>
      <c r="C99" s="154" t="s">
        <v>103</v>
      </c>
      <c r="D99" s="155"/>
      <c r="E99" s="73"/>
      <c r="F99" s="77" t="s">
        <v>74</v>
      </c>
      <c r="G99" s="156" t="s">
        <v>147</v>
      </c>
      <c r="H99" s="157"/>
      <c r="I99" s="157"/>
      <c r="J99" s="157"/>
      <c r="K99" s="157"/>
      <c r="L99" s="157"/>
      <c r="M99" s="157"/>
      <c r="N99" s="157"/>
    </row>
    <row r="100" spans="2:14" ht="15.75">
      <c r="B100" s="78"/>
      <c r="C100" s="55"/>
      <c r="D100" s="55"/>
      <c r="E100" s="55"/>
      <c r="F100" s="64"/>
      <c r="G100" s="79"/>
      <c r="H100" s="79"/>
      <c r="I100" s="79"/>
      <c r="J100" s="55"/>
      <c r="K100" s="55"/>
      <c r="L100" s="55"/>
      <c r="M100" s="80"/>
      <c r="N100" s="81"/>
    </row>
    <row r="101" spans="2:14" ht="12.75">
      <c r="B101" s="82" t="s">
        <v>75</v>
      </c>
      <c r="C101" s="55"/>
      <c r="D101" s="55"/>
      <c r="E101" s="55"/>
      <c r="F101" s="83">
        <v>1</v>
      </c>
      <c r="G101" s="83">
        <v>2</v>
      </c>
      <c r="H101" s="83">
        <v>3</v>
      </c>
      <c r="I101" s="83">
        <v>4</v>
      </c>
      <c r="J101" s="83">
        <v>5</v>
      </c>
      <c r="K101" s="158" t="s">
        <v>7</v>
      </c>
      <c r="L101" s="158"/>
      <c r="M101" s="83" t="s">
        <v>76</v>
      </c>
      <c r="N101" s="84" t="s">
        <v>77</v>
      </c>
    </row>
    <row r="102" spans="2:14" ht="12.75">
      <c r="B102" s="85" t="s">
        <v>78</v>
      </c>
      <c r="C102" s="86" t="str">
        <f>IF(C97&gt;"",C97,"")</f>
        <v>Lauri Hakaste</v>
      </c>
      <c r="D102" s="86" t="str">
        <f>IF(G97&gt;"",G97,"")</f>
        <v>Miika Toivonen</v>
      </c>
      <c r="E102" s="87"/>
      <c r="F102" s="88">
        <v>4</v>
      </c>
      <c r="G102" s="88">
        <v>5</v>
      </c>
      <c r="H102" s="88">
        <v>9</v>
      </c>
      <c r="I102" s="88"/>
      <c r="J102" s="88"/>
      <c r="K102" s="89">
        <f>IF(ISBLANK(F102),"",COUNTIF(F102:J102,"&gt;=0"))</f>
        <v>3</v>
      </c>
      <c r="L102" s="90">
        <f>IF(ISBLANK(F102),"",(IF(LEFT(F102,1)="-",1,0)+IF(LEFT(G102,1)="-",1,0)+IF(LEFT(H102,1)="-",1,0)+IF(LEFT(I102,1)="-",1,0)+IF(LEFT(J102,1)="-",1,0)))</f>
        <v>0</v>
      </c>
      <c r="M102" s="91">
        <f aca="true" t="shared" si="4" ref="M102:N106">IF(K102=3,1,"")</f>
        <v>1</v>
      </c>
      <c r="N102" s="91">
        <f t="shared" si="4"/>
      </c>
    </row>
    <row r="103" spans="2:14" ht="12.75">
      <c r="B103" s="85" t="s">
        <v>79</v>
      </c>
      <c r="C103" s="86" t="str">
        <f>IF(C98&gt;"",C98,"")</f>
        <v>Leo Kettula</v>
      </c>
      <c r="D103" s="86" t="str">
        <f>IF(G98&gt;"",G98,"")</f>
        <v>Jami Kokkola</v>
      </c>
      <c r="E103" s="87"/>
      <c r="F103" s="88">
        <v>8</v>
      </c>
      <c r="G103" s="88">
        <v>10</v>
      </c>
      <c r="H103" s="88">
        <v>9</v>
      </c>
      <c r="I103" s="88"/>
      <c r="J103" s="88"/>
      <c r="K103" s="89">
        <f>IF(ISBLANK(F103),"",COUNTIF(F103:J103,"&gt;=0"))</f>
        <v>3</v>
      </c>
      <c r="L103" s="90">
        <f>IF(ISBLANK(F103),"",(IF(LEFT(F103,1)="-",1,0)+IF(LEFT(G103,1)="-",1,0)+IF(LEFT(H103,1)="-",1,0)+IF(LEFT(I103,1)="-",1,0)+IF(LEFT(J103,1)="-",1,0)))</f>
        <v>0</v>
      </c>
      <c r="M103" s="91">
        <f t="shared" si="4"/>
        <v>1</v>
      </c>
      <c r="N103" s="91">
        <f t="shared" si="4"/>
      </c>
    </row>
    <row r="104" spans="2:14" ht="12.75">
      <c r="B104" s="85" t="s">
        <v>80</v>
      </c>
      <c r="C104" s="86" t="str">
        <f>IF(C99&gt;"",C99,"")</f>
        <v>Samuel Westerlund</v>
      </c>
      <c r="D104" s="86" t="str">
        <f>IF(G99&gt;"",G99,"")</f>
        <v>Elia Viljamaa</v>
      </c>
      <c r="E104" s="87"/>
      <c r="F104" s="88">
        <v>4</v>
      </c>
      <c r="G104" s="88">
        <v>6</v>
      </c>
      <c r="H104" s="88">
        <v>4</v>
      </c>
      <c r="I104" s="88"/>
      <c r="J104" s="88"/>
      <c r="K104" s="89">
        <f>IF(ISBLANK(F104),"",COUNTIF(F104:J104,"&gt;=0"))</f>
        <v>3</v>
      </c>
      <c r="L104" s="90">
        <f>IF(ISBLANK(F104),"",(IF(LEFT(F104,1)="-",1,0)+IF(LEFT(G104,1)="-",1,0)+IF(LEFT(H104,1)="-",1,0)+IF(LEFT(I104,1)="-",1,0)+IF(LEFT(J104,1)="-",1,0)))</f>
        <v>0</v>
      </c>
      <c r="M104" s="91">
        <f t="shared" si="4"/>
        <v>1</v>
      </c>
      <c r="N104" s="91">
        <f t="shared" si="4"/>
      </c>
    </row>
    <row r="105" spans="2:14" ht="12.75">
      <c r="B105" s="85" t="s">
        <v>81</v>
      </c>
      <c r="C105" s="86" t="str">
        <f>IF(C97&gt;"",C97,"")</f>
        <v>Lauri Hakaste</v>
      </c>
      <c r="D105" s="86" t="str">
        <f>IF(G98&gt;"",G98,"")</f>
        <v>Jami Kokkola</v>
      </c>
      <c r="E105" s="87"/>
      <c r="F105" s="88"/>
      <c r="G105" s="88"/>
      <c r="H105" s="88"/>
      <c r="I105" s="88"/>
      <c r="J105" s="88"/>
      <c r="K105" s="89">
        <f>IF(ISBLANK(F105),"",COUNTIF(F105:J105,"&gt;=0"))</f>
      </c>
      <c r="L105" s="90">
        <f>IF(ISBLANK(F105),"",(IF(LEFT(F105,1)="-",1,0)+IF(LEFT(G105,1)="-",1,0)+IF(LEFT(H105,1)="-",1,0)+IF(LEFT(I105,1)="-",1,0)+IF(LEFT(J105,1)="-",1,0)))</f>
      </c>
      <c r="M105" s="91">
        <f t="shared" si="4"/>
      </c>
      <c r="N105" s="91">
        <f t="shared" si="4"/>
      </c>
    </row>
    <row r="106" spans="2:14" ht="12.75">
      <c r="B106" s="85" t="s">
        <v>82</v>
      </c>
      <c r="C106" s="86" t="str">
        <f>IF(C98&gt;"",C98,"")</f>
        <v>Leo Kettula</v>
      </c>
      <c r="D106" s="86" t="str">
        <f>IF(G97&gt;"",G97,"")</f>
        <v>Miika Toivonen</v>
      </c>
      <c r="E106" s="87"/>
      <c r="F106" s="88"/>
      <c r="G106" s="88"/>
      <c r="H106" s="88"/>
      <c r="I106" s="88"/>
      <c r="J106" s="88"/>
      <c r="K106" s="89">
        <f>IF(ISBLANK(F106),"",COUNTIF(F106:J106,"&gt;=0"))</f>
      </c>
      <c r="L106" s="90">
        <f>IF(ISBLANK(F106),"",(IF(LEFT(F106,1)="-",1,0)+IF(LEFT(G106,1)="-",1,0)+IF(LEFT(H106,1)="-",1,0)+IF(LEFT(I106,1)="-",1,0)+IF(LEFT(J106,1)="-",1,0)))</f>
      </c>
      <c r="M106" s="91">
        <f t="shared" si="4"/>
      </c>
      <c r="N106" s="91">
        <f t="shared" si="4"/>
      </c>
    </row>
    <row r="107" spans="2:14" ht="12.75">
      <c r="B107" s="78"/>
      <c r="C107" s="55"/>
      <c r="D107" s="55"/>
      <c r="E107" s="55"/>
      <c r="F107" s="55"/>
      <c r="G107" s="55"/>
      <c r="H107" s="55"/>
      <c r="I107" s="159" t="s">
        <v>83</v>
      </c>
      <c r="J107" s="159"/>
      <c r="K107" s="92">
        <f>SUM(K102:K106)</f>
        <v>9</v>
      </c>
      <c r="L107" s="92">
        <f>SUM(L102:L106)</f>
        <v>0</v>
      </c>
      <c r="M107" s="92">
        <f>SUM(M102:M106)</f>
        <v>3</v>
      </c>
      <c r="N107" s="92">
        <f>SUM(N102:N106)</f>
        <v>0</v>
      </c>
    </row>
    <row r="108" spans="2:14" ht="12.75">
      <c r="B108" s="93" t="s">
        <v>84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94"/>
    </row>
    <row r="109" spans="2:14" ht="12.75">
      <c r="B109" s="95" t="s">
        <v>85</v>
      </c>
      <c r="C109" s="96"/>
      <c r="D109" s="96" t="s">
        <v>86</v>
      </c>
      <c r="E109" s="53"/>
      <c r="F109" s="96"/>
      <c r="G109" s="96" t="s">
        <v>19</v>
      </c>
      <c r="H109" s="53"/>
      <c r="I109" s="96"/>
      <c r="J109" s="97" t="s">
        <v>87</v>
      </c>
      <c r="K109" s="60"/>
      <c r="L109" s="55"/>
      <c r="M109" s="55"/>
      <c r="N109" s="94"/>
    </row>
    <row r="110" spans="2:14" ht="18.75" thickBot="1">
      <c r="B110" s="98"/>
      <c r="C110" s="99"/>
      <c r="D110" s="99"/>
      <c r="E110" s="99"/>
      <c r="F110" s="99"/>
      <c r="G110" s="99"/>
      <c r="H110" s="99"/>
      <c r="I110" s="99"/>
      <c r="J110" s="153" t="str">
        <f>IF(M107=3,C96,IF(N107=3,G96,""))</f>
        <v>MBF</v>
      </c>
      <c r="K110" s="153"/>
      <c r="L110" s="153"/>
      <c r="M110" s="153"/>
      <c r="N110" s="153"/>
    </row>
    <row r="112" ht="13.5" thickBot="1"/>
    <row r="113" spans="2:14" ht="16.5" thickTop="1">
      <c r="B113" s="49"/>
      <c r="C113" s="50"/>
      <c r="D113" s="51"/>
      <c r="E113" s="51"/>
      <c r="F113" s="169" t="s">
        <v>61</v>
      </c>
      <c r="G113" s="169"/>
      <c r="H113" s="170"/>
      <c r="I113" s="170"/>
      <c r="J113" s="170"/>
      <c r="K113" s="170"/>
      <c r="L113" s="170"/>
      <c r="M113" s="170"/>
      <c r="N113" s="170"/>
    </row>
    <row r="114" spans="2:14" ht="15.75">
      <c r="B114" s="52"/>
      <c r="C114" s="53"/>
      <c r="D114" s="54"/>
      <c r="E114" s="55"/>
      <c r="F114" s="171" t="s">
        <v>62</v>
      </c>
      <c r="G114" s="171"/>
      <c r="H114" s="172"/>
      <c r="I114" s="172"/>
      <c r="J114" s="172"/>
      <c r="K114" s="172"/>
      <c r="L114" s="172"/>
      <c r="M114" s="172"/>
      <c r="N114" s="172"/>
    </row>
    <row r="115" spans="2:14" ht="15.75">
      <c r="B115" s="56"/>
      <c r="C115" s="57"/>
      <c r="D115" s="55"/>
      <c r="E115" s="55"/>
      <c r="F115" s="173" t="s">
        <v>63</v>
      </c>
      <c r="G115" s="173"/>
      <c r="H115" s="174" t="s">
        <v>144</v>
      </c>
      <c r="I115" s="174"/>
      <c r="J115" s="174"/>
      <c r="K115" s="174"/>
      <c r="L115" s="174"/>
      <c r="M115" s="174"/>
      <c r="N115" s="174"/>
    </row>
    <row r="116" spans="2:14" ht="21" thickBot="1">
      <c r="B116" s="58"/>
      <c r="C116" s="59" t="s">
        <v>64</v>
      </c>
      <c r="D116" s="60"/>
      <c r="E116" s="55"/>
      <c r="F116" s="160" t="s">
        <v>65</v>
      </c>
      <c r="G116" s="160"/>
      <c r="H116" s="161"/>
      <c r="I116" s="161"/>
      <c r="J116" s="161"/>
      <c r="K116" s="61" t="s">
        <v>66</v>
      </c>
      <c r="L116" s="162"/>
      <c r="M116" s="162"/>
      <c r="N116" s="162"/>
    </row>
    <row r="117" spans="2:14" ht="15" thickTop="1">
      <c r="B117" s="62"/>
      <c r="C117" s="63"/>
      <c r="D117" s="55"/>
      <c r="E117" s="55"/>
      <c r="F117" s="64"/>
      <c r="G117" s="63"/>
      <c r="H117" s="63"/>
      <c r="I117" s="65"/>
      <c r="J117" s="66"/>
      <c r="K117" s="67"/>
      <c r="L117" s="67"/>
      <c r="M117" s="67"/>
      <c r="N117" s="68"/>
    </row>
    <row r="118" spans="2:14" ht="16.5" thickBot="1">
      <c r="B118" s="69" t="s">
        <v>67</v>
      </c>
      <c r="C118" s="163" t="s">
        <v>25</v>
      </c>
      <c r="D118" s="163"/>
      <c r="E118" s="70"/>
      <c r="F118" s="71" t="s">
        <v>68</v>
      </c>
      <c r="G118" s="164" t="s">
        <v>24</v>
      </c>
      <c r="H118" s="164"/>
      <c r="I118" s="164"/>
      <c r="J118" s="164"/>
      <c r="K118" s="164"/>
      <c r="L118" s="164"/>
      <c r="M118" s="164"/>
      <c r="N118" s="164"/>
    </row>
    <row r="119" spans="2:14" ht="12.75">
      <c r="B119" s="72" t="s">
        <v>69</v>
      </c>
      <c r="C119" s="165" t="s">
        <v>160</v>
      </c>
      <c r="D119" s="166"/>
      <c r="E119" s="73"/>
      <c r="F119" s="74" t="s">
        <v>70</v>
      </c>
      <c r="G119" s="167" t="s">
        <v>148</v>
      </c>
      <c r="H119" s="168"/>
      <c r="I119" s="168"/>
      <c r="J119" s="168"/>
      <c r="K119" s="168"/>
      <c r="L119" s="168"/>
      <c r="M119" s="168"/>
      <c r="N119" s="168"/>
    </row>
    <row r="120" spans="2:14" ht="12.75">
      <c r="B120" s="75" t="s">
        <v>71</v>
      </c>
      <c r="C120" s="154" t="s">
        <v>149</v>
      </c>
      <c r="D120" s="155"/>
      <c r="E120" s="73"/>
      <c r="F120" s="76" t="s">
        <v>72</v>
      </c>
      <c r="G120" s="156" t="s">
        <v>96</v>
      </c>
      <c r="H120" s="157"/>
      <c r="I120" s="157"/>
      <c r="J120" s="157"/>
      <c r="K120" s="157"/>
      <c r="L120" s="157"/>
      <c r="M120" s="157"/>
      <c r="N120" s="157"/>
    </row>
    <row r="121" spans="2:14" ht="12.75">
      <c r="B121" s="75" t="s">
        <v>73</v>
      </c>
      <c r="C121" s="154" t="s">
        <v>150</v>
      </c>
      <c r="D121" s="155"/>
      <c r="E121" s="73"/>
      <c r="F121" s="77" t="s">
        <v>74</v>
      </c>
      <c r="G121" s="156" t="s">
        <v>97</v>
      </c>
      <c r="H121" s="157"/>
      <c r="I121" s="157"/>
      <c r="J121" s="157"/>
      <c r="K121" s="157"/>
      <c r="L121" s="157"/>
      <c r="M121" s="157"/>
      <c r="N121" s="157"/>
    </row>
    <row r="122" spans="2:14" ht="15.75">
      <c r="B122" s="78"/>
      <c r="C122" s="55"/>
      <c r="D122" s="55"/>
      <c r="E122" s="55"/>
      <c r="F122" s="64"/>
      <c r="G122" s="79"/>
      <c r="H122" s="79"/>
      <c r="I122" s="79"/>
      <c r="J122" s="55"/>
      <c r="K122" s="55"/>
      <c r="L122" s="55"/>
      <c r="M122" s="80"/>
      <c r="N122" s="81"/>
    </row>
    <row r="123" spans="2:14" ht="12.75">
      <c r="B123" s="82" t="s">
        <v>75</v>
      </c>
      <c r="C123" s="55"/>
      <c r="D123" s="55"/>
      <c r="E123" s="55"/>
      <c r="F123" s="83">
        <v>1</v>
      </c>
      <c r="G123" s="83">
        <v>2</v>
      </c>
      <c r="H123" s="83">
        <v>3</v>
      </c>
      <c r="I123" s="83">
        <v>4</v>
      </c>
      <c r="J123" s="83">
        <v>5</v>
      </c>
      <c r="K123" s="158" t="s">
        <v>7</v>
      </c>
      <c r="L123" s="158"/>
      <c r="M123" s="83" t="s">
        <v>76</v>
      </c>
      <c r="N123" s="84" t="s">
        <v>77</v>
      </c>
    </row>
    <row r="124" spans="2:14" ht="12.75">
      <c r="B124" s="85" t="s">
        <v>78</v>
      </c>
      <c r="C124" s="86" t="str">
        <f>IF(C119&gt;"",C119,"")</f>
        <v>Maxim Polin</v>
      </c>
      <c r="D124" s="86" t="str">
        <f>IF(G119&gt;"",G119,"")</f>
        <v>Juuso Taavela</v>
      </c>
      <c r="E124" s="87"/>
      <c r="F124" s="88">
        <v>-6</v>
      </c>
      <c r="G124" s="88">
        <v>9</v>
      </c>
      <c r="H124" s="88">
        <v>-7</v>
      </c>
      <c r="I124" s="88">
        <v>-9</v>
      </c>
      <c r="J124" s="88"/>
      <c r="K124" s="89">
        <f>IF(ISBLANK(F124),"",COUNTIF(F124:J124,"&gt;=0"))</f>
        <v>1</v>
      </c>
      <c r="L124" s="90">
        <f>IF(ISBLANK(F124),"",(IF(LEFT(F124,1)="-",1,0)+IF(LEFT(G124,1)="-",1,0)+IF(LEFT(H124,1)="-",1,0)+IF(LEFT(I124,1)="-",1,0)+IF(LEFT(J124,1)="-",1,0)))</f>
        <v>3</v>
      </c>
      <c r="M124" s="91">
        <f aca="true" t="shared" si="5" ref="M124:N128">IF(K124=3,1,"")</f>
      </c>
      <c r="N124" s="91">
        <f t="shared" si="5"/>
        <v>1</v>
      </c>
    </row>
    <row r="125" spans="2:14" ht="12.75">
      <c r="B125" s="85" t="s">
        <v>79</v>
      </c>
      <c r="C125" s="86" t="str">
        <f>IF(C120&gt;"",C120,"")</f>
        <v>Jyri Immonen</v>
      </c>
      <c r="D125" s="86" t="str">
        <f>IF(G120&gt;"",G120,"")</f>
        <v>Aleksi Laine</v>
      </c>
      <c r="E125" s="87"/>
      <c r="F125" s="88">
        <v>9</v>
      </c>
      <c r="G125" s="88">
        <v>-9</v>
      </c>
      <c r="H125" s="88">
        <v>-8</v>
      </c>
      <c r="I125" s="88">
        <v>-3</v>
      </c>
      <c r="J125" s="88"/>
      <c r="K125" s="89">
        <f>IF(ISBLANK(F125),"",COUNTIF(F125:J125,"&gt;=0"))</f>
        <v>1</v>
      </c>
      <c r="L125" s="90">
        <f>IF(ISBLANK(F125),"",(IF(LEFT(F125,1)="-",1,0)+IF(LEFT(G125,1)="-",1,0)+IF(LEFT(H125,1)="-",1,0)+IF(LEFT(I125,1)="-",1,0)+IF(LEFT(J125,1)="-",1,0)))</f>
        <v>3</v>
      </c>
      <c r="M125" s="91">
        <f t="shared" si="5"/>
      </c>
      <c r="N125" s="91">
        <f t="shared" si="5"/>
        <v>1</v>
      </c>
    </row>
    <row r="126" spans="2:14" ht="12.75">
      <c r="B126" s="85" t="s">
        <v>80</v>
      </c>
      <c r="C126" s="86" t="str">
        <f>IF(C121&gt;"",C121,"")</f>
        <v>Elias Hynönen</v>
      </c>
      <c r="D126" s="86" t="str">
        <f>IF(G121&gt;"",G121,"")</f>
        <v>Konsta Kuuri-Riutta</v>
      </c>
      <c r="E126" s="87"/>
      <c r="F126" s="88">
        <v>-4</v>
      </c>
      <c r="G126" s="88">
        <v>-7</v>
      </c>
      <c r="H126" s="88">
        <v>-7</v>
      </c>
      <c r="I126" s="88"/>
      <c r="J126" s="88"/>
      <c r="K126" s="89">
        <f>IF(ISBLANK(F126),"",COUNTIF(F126:J126,"&gt;=0"))</f>
        <v>0</v>
      </c>
      <c r="L126" s="90">
        <f>IF(ISBLANK(F126),"",(IF(LEFT(F126,1)="-",1,0)+IF(LEFT(G126,1)="-",1,0)+IF(LEFT(H126,1)="-",1,0)+IF(LEFT(I126,1)="-",1,0)+IF(LEFT(J126,1)="-",1,0)))</f>
        <v>3</v>
      </c>
      <c r="M126" s="91">
        <f t="shared" si="5"/>
      </c>
      <c r="N126" s="91">
        <f t="shared" si="5"/>
        <v>1</v>
      </c>
    </row>
    <row r="127" spans="2:14" ht="12.75">
      <c r="B127" s="85" t="s">
        <v>81</v>
      </c>
      <c r="C127" s="86" t="str">
        <f>IF(C119&gt;"",C119,"")</f>
        <v>Maxim Polin</v>
      </c>
      <c r="D127" s="86" t="str">
        <f>IF(G120&gt;"",G120,"")</f>
        <v>Aleksi Laine</v>
      </c>
      <c r="E127" s="87"/>
      <c r="F127" s="88"/>
      <c r="G127" s="88"/>
      <c r="H127" s="88"/>
      <c r="I127" s="88"/>
      <c r="J127" s="88"/>
      <c r="K127" s="89">
        <f>IF(ISBLANK(F127),"",COUNTIF(F127:J127,"&gt;=0"))</f>
      </c>
      <c r="L127" s="90">
        <f>IF(ISBLANK(F127),"",(IF(LEFT(F127,1)="-",1,0)+IF(LEFT(G127,1)="-",1,0)+IF(LEFT(H127,1)="-",1,0)+IF(LEFT(I127,1)="-",1,0)+IF(LEFT(J127,1)="-",1,0)))</f>
      </c>
      <c r="M127" s="91">
        <f t="shared" si="5"/>
      </c>
      <c r="N127" s="91">
        <f t="shared" si="5"/>
      </c>
    </row>
    <row r="128" spans="2:14" ht="12.75">
      <c r="B128" s="85" t="s">
        <v>82</v>
      </c>
      <c r="C128" s="86" t="str">
        <f>IF(C120&gt;"",C120,"")</f>
        <v>Jyri Immonen</v>
      </c>
      <c r="D128" s="86" t="str">
        <f>IF(G119&gt;"",G119,"")</f>
        <v>Juuso Taavela</v>
      </c>
      <c r="E128" s="87"/>
      <c r="F128" s="88"/>
      <c r="G128" s="88"/>
      <c r="H128" s="88"/>
      <c r="I128" s="88"/>
      <c r="J128" s="88"/>
      <c r="K128" s="89">
        <f>IF(ISBLANK(F128),"",COUNTIF(F128:J128,"&gt;=0"))</f>
      </c>
      <c r="L128" s="90">
        <f>IF(ISBLANK(F128),"",(IF(LEFT(F128,1)="-",1,0)+IF(LEFT(G128,1)="-",1,0)+IF(LEFT(H128,1)="-",1,0)+IF(LEFT(I128,1)="-",1,0)+IF(LEFT(J128,1)="-",1,0)))</f>
      </c>
      <c r="M128" s="91">
        <f t="shared" si="5"/>
      </c>
      <c r="N128" s="91">
        <f t="shared" si="5"/>
      </c>
    </row>
    <row r="129" spans="2:14" ht="12.75">
      <c r="B129" s="78"/>
      <c r="C129" s="55"/>
      <c r="D129" s="55"/>
      <c r="E129" s="55"/>
      <c r="F129" s="55"/>
      <c r="G129" s="55"/>
      <c r="H129" s="55"/>
      <c r="I129" s="159" t="s">
        <v>83</v>
      </c>
      <c r="J129" s="159"/>
      <c r="K129" s="92">
        <f>SUM(K124:K128)</f>
        <v>2</v>
      </c>
      <c r="L129" s="92">
        <f>SUM(L124:L128)</f>
        <v>9</v>
      </c>
      <c r="M129" s="92">
        <f>SUM(M124:M128)</f>
        <v>0</v>
      </c>
      <c r="N129" s="92">
        <f>SUM(N124:N128)</f>
        <v>3</v>
      </c>
    </row>
    <row r="130" spans="2:14" ht="12.75">
      <c r="B130" s="93" t="s">
        <v>84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94"/>
    </row>
    <row r="131" spans="2:14" ht="12.75">
      <c r="B131" s="95" t="s">
        <v>85</v>
      </c>
      <c r="C131" s="96"/>
      <c r="D131" s="96" t="s">
        <v>86</v>
      </c>
      <c r="E131" s="53"/>
      <c r="F131" s="96"/>
      <c r="G131" s="96" t="s">
        <v>19</v>
      </c>
      <c r="H131" s="53"/>
      <c r="I131" s="96"/>
      <c r="J131" s="97" t="s">
        <v>87</v>
      </c>
      <c r="K131" s="60"/>
      <c r="L131" s="55"/>
      <c r="M131" s="55"/>
      <c r="N131" s="94"/>
    </row>
    <row r="132" spans="2:14" ht="18.75" thickBot="1">
      <c r="B132" s="98"/>
      <c r="C132" s="99"/>
      <c r="D132" s="99"/>
      <c r="E132" s="99"/>
      <c r="F132" s="99"/>
      <c r="G132" s="99"/>
      <c r="H132" s="99"/>
      <c r="I132" s="99"/>
      <c r="J132" s="153" t="str">
        <f>IF(M129=3,C118,IF(N129=3,G118,""))</f>
        <v>Por-83</v>
      </c>
      <c r="K132" s="153"/>
      <c r="L132" s="153"/>
      <c r="M132" s="153"/>
      <c r="N132" s="153"/>
    </row>
    <row r="134" ht="13.5" thickBot="1"/>
    <row r="135" spans="2:14" ht="16.5" thickTop="1">
      <c r="B135" s="49"/>
      <c r="C135" s="50"/>
      <c r="D135" s="51"/>
      <c r="E135" s="51"/>
      <c r="F135" s="169" t="s">
        <v>61</v>
      </c>
      <c r="G135" s="169"/>
      <c r="H135" s="170"/>
      <c r="I135" s="170"/>
      <c r="J135" s="170"/>
      <c r="K135" s="170"/>
      <c r="L135" s="170"/>
      <c r="M135" s="170"/>
      <c r="N135" s="170"/>
    </row>
    <row r="136" spans="2:14" ht="15.75">
      <c r="B136" s="52"/>
      <c r="C136" s="53"/>
      <c r="D136" s="54"/>
      <c r="E136" s="55"/>
      <c r="F136" s="171" t="s">
        <v>62</v>
      </c>
      <c r="G136" s="171"/>
      <c r="H136" s="172"/>
      <c r="I136" s="172"/>
      <c r="J136" s="172"/>
      <c r="K136" s="172"/>
      <c r="L136" s="172"/>
      <c r="M136" s="172"/>
      <c r="N136" s="172"/>
    </row>
    <row r="137" spans="2:14" ht="15.75">
      <c r="B137" s="56"/>
      <c r="C137" s="57"/>
      <c r="D137" s="55"/>
      <c r="E137" s="55"/>
      <c r="F137" s="173" t="s">
        <v>63</v>
      </c>
      <c r="G137" s="173"/>
      <c r="H137" s="174" t="s">
        <v>139</v>
      </c>
      <c r="I137" s="174"/>
      <c r="J137" s="174"/>
      <c r="K137" s="174"/>
      <c r="L137" s="174"/>
      <c r="M137" s="174"/>
      <c r="N137" s="174"/>
    </row>
    <row r="138" spans="2:14" ht="21" thickBot="1">
      <c r="B138" s="58"/>
      <c r="C138" s="59" t="s">
        <v>64</v>
      </c>
      <c r="D138" s="60"/>
      <c r="E138" s="55"/>
      <c r="F138" s="160" t="s">
        <v>65</v>
      </c>
      <c r="G138" s="160"/>
      <c r="H138" s="161"/>
      <c r="I138" s="161"/>
      <c r="J138" s="161"/>
      <c r="K138" s="61" t="s">
        <v>66</v>
      </c>
      <c r="L138" s="162"/>
      <c r="M138" s="162"/>
      <c r="N138" s="162"/>
    </row>
    <row r="139" spans="2:14" ht="15" thickTop="1">
      <c r="B139" s="62"/>
      <c r="C139" s="63"/>
      <c r="D139" s="55"/>
      <c r="E139" s="55"/>
      <c r="F139" s="64"/>
      <c r="G139" s="63"/>
      <c r="H139" s="63"/>
      <c r="I139" s="65"/>
      <c r="J139" s="66"/>
      <c r="K139" s="67"/>
      <c r="L139" s="67"/>
      <c r="M139" s="67"/>
      <c r="N139" s="68"/>
    </row>
    <row r="140" spans="2:14" ht="16.5" thickBot="1">
      <c r="B140" s="69" t="s">
        <v>67</v>
      </c>
      <c r="C140" s="163" t="s">
        <v>11</v>
      </c>
      <c r="D140" s="163"/>
      <c r="E140" s="70"/>
      <c r="F140" s="71" t="s">
        <v>68</v>
      </c>
      <c r="G140" s="164" t="s">
        <v>10</v>
      </c>
      <c r="H140" s="164"/>
      <c r="I140" s="164"/>
      <c r="J140" s="164"/>
      <c r="K140" s="164"/>
      <c r="L140" s="164"/>
      <c r="M140" s="164"/>
      <c r="N140" s="164"/>
    </row>
    <row r="141" spans="2:14" ht="12.75">
      <c r="B141" s="72" t="s">
        <v>69</v>
      </c>
      <c r="C141" s="165" t="s">
        <v>159</v>
      </c>
      <c r="D141" s="166"/>
      <c r="E141" s="73"/>
      <c r="F141" s="74" t="s">
        <v>70</v>
      </c>
      <c r="G141" s="167" t="s">
        <v>110</v>
      </c>
      <c r="H141" s="168"/>
      <c r="I141" s="168"/>
      <c r="J141" s="168"/>
      <c r="K141" s="168"/>
      <c r="L141" s="168"/>
      <c r="M141" s="168"/>
      <c r="N141" s="168"/>
    </row>
    <row r="142" spans="2:14" ht="12.75">
      <c r="B142" s="75" t="s">
        <v>71</v>
      </c>
      <c r="C142" s="154" t="s">
        <v>108</v>
      </c>
      <c r="D142" s="155"/>
      <c r="E142" s="73"/>
      <c r="F142" s="76" t="s">
        <v>72</v>
      </c>
      <c r="G142" s="156" t="s">
        <v>140</v>
      </c>
      <c r="H142" s="157"/>
      <c r="I142" s="157"/>
      <c r="J142" s="157"/>
      <c r="K142" s="157"/>
      <c r="L142" s="157"/>
      <c r="M142" s="157"/>
      <c r="N142" s="157"/>
    </row>
    <row r="143" spans="2:14" ht="12.75">
      <c r="B143" s="75" t="s">
        <v>73</v>
      </c>
      <c r="C143" s="154" t="s">
        <v>107</v>
      </c>
      <c r="D143" s="155"/>
      <c r="E143" s="73"/>
      <c r="F143" s="77" t="s">
        <v>74</v>
      </c>
      <c r="G143" s="156" t="s">
        <v>161</v>
      </c>
      <c r="H143" s="157"/>
      <c r="I143" s="157"/>
      <c r="J143" s="157"/>
      <c r="K143" s="157"/>
      <c r="L143" s="157"/>
      <c r="M143" s="157"/>
      <c r="N143" s="157"/>
    </row>
    <row r="144" spans="2:14" ht="15.75">
      <c r="B144" s="78"/>
      <c r="C144" s="55"/>
      <c r="D144" s="55"/>
      <c r="E144" s="55"/>
      <c r="F144" s="64"/>
      <c r="G144" s="79"/>
      <c r="H144" s="79"/>
      <c r="I144" s="79"/>
      <c r="J144" s="55"/>
      <c r="K144" s="55"/>
      <c r="L144" s="55"/>
      <c r="M144" s="80"/>
      <c r="N144" s="81"/>
    </row>
    <row r="145" spans="2:14" ht="12.75">
      <c r="B145" s="82" t="s">
        <v>75</v>
      </c>
      <c r="C145" s="55"/>
      <c r="D145" s="55"/>
      <c r="E145" s="55"/>
      <c r="F145" s="83">
        <v>1</v>
      </c>
      <c r="G145" s="83">
        <v>2</v>
      </c>
      <c r="H145" s="83">
        <v>3</v>
      </c>
      <c r="I145" s="83">
        <v>4</v>
      </c>
      <c r="J145" s="83">
        <v>5</v>
      </c>
      <c r="K145" s="158" t="s">
        <v>7</v>
      </c>
      <c r="L145" s="158"/>
      <c r="M145" s="83" t="s">
        <v>76</v>
      </c>
      <c r="N145" s="84" t="s">
        <v>77</v>
      </c>
    </row>
    <row r="146" spans="2:14" ht="12.75">
      <c r="B146" s="85" t="s">
        <v>78</v>
      </c>
      <c r="C146" s="86" t="str">
        <f>IF(C141&gt;"",C141,"")</f>
        <v>Paul Jokinen</v>
      </c>
      <c r="D146" s="86" t="str">
        <f>IF(G141&gt;"",G141,"")</f>
        <v>Joonas Kylliö</v>
      </c>
      <c r="E146" s="87"/>
      <c r="F146" s="88">
        <v>-8</v>
      </c>
      <c r="G146" s="88">
        <v>-6</v>
      </c>
      <c r="H146" s="88">
        <v>7</v>
      </c>
      <c r="I146" s="88">
        <v>-9</v>
      </c>
      <c r="J146" s="88"/>
      <c r="K146" s="89">
        <f>IF(ISBLANK(F146),"",COUNTIF(F146:J146,"&gt;=0"))</f>
        <v>1</v>
      </c>
      <c r="L146" s="90">
        <f>IF(ISBLANK(F146),"",(IF(LEFT(F146,1)="-",1,0)+IF(LEFT(G146,1)="-",1,0)+IF(LEFT(H146,1)="-",1,0)+IF(LEFT(I146,1)="-",1,0)+IF(LEFT(J146,1)="-",1,0)))</f>
        <v>3</v>
      </c>
      <c r="M146" s="91">
        <f aca="true" t="shared" si="6" ref="M146:N150">IF(K146=3,1,"")</f>
      </c>
      <c r="N146" s="91">
        <f t="shared" si="6"/>
        <v>1</v>
      </c>
    </row>
    <row r="147" spans="2:14" ht="12.75">
      <c r="B147" s="85" t="s">
        <v>79</v>
      </c>
      <c r="C147" s="86" t="str">
        <f>IF(C142&gt;"",C142,"")</f>
        <v>Nils-Erik Halttunen</v>
      </c>
      <c r="D147" s="86" t="str">
        <f>IF(G142&gt;"",G142,"")</f>
        <v>Daniel Tran</v>
      </c>
      <c r="E147" s="87"/>
      <c r="F147" s="88">
        <v>-5</v>
      </c>
      <c r="G147" s="88">
        <v>-7</v>
      </c>
      <c r="H147" s="88">
        <v>-6</v>
      </c>
      <c r="I147" s="88"/>
      <c r="J147" s="88"/>
      <c r="K147" s="89">
        <f>IF(ISBLANK(F147),"",COUNTIF(F147:J147,"&gt;=0"))</f>
        <v>0</v>
      </c>
      <c r="L147" s="90">
        <f>IF(ISBLANK(F147),"",(IF(LEFT(F147,1)="-",1,0)+IF(LEFT(G147,1)="-",1,0)+IF(LEFT(H147,1)="-",1,0)+IF(LEFT(I147,1)="-",1,0)+IF(LEFT(J147,1)="-",1,0)))</f>
        <v>3</v>
      </c>
      <c r="M147" s="91">
        <f t="shared" si="6"/>
      </c>
      <c r="N147" s="91">
        <f t="shared" si="6"/>
        <v>1</v>
      </c>
    </row>
    <row r="148" spans="2:14" ht="12.75">
      <c r="B148" s="85" t="s">
        <v>80</v>
      </c>
      <c r="C148" s="86" t="str">
        <f>IF(C143&gt;"",C143,"")</f>
        <v>Jan Mäkelä</v>
      </c>
      <c r="D148" s="86" t="str">
        <f>IF(G143&gt;"",G143,"")</f>
        <v>Karl Joesaar</v>
      </c>
      <c r="E148" s="87"/>
      <c r="F148" s="88">
        <v>-9</v>
      </c>
      <c r="G148" s="88">
        <v>3</v>
      </c>
      <c r="H148" s="88">
        <v>9</v>
      </c>
      <c r="I148" s="88">
        <v>6</v>
      </c>
      <c r="J148" s="88"/>
      <c r="K148" s="89">
        <f>IF(ISBLANK(F148),"",COUNTIF(F148:J148,"&gt;=0"))</f>
        <v>3</v>
      </c>
      <c r="L148" s="90">
        <f>IF(ISBLANK(F148),"",(IF(LEFT(F148,1)="-",1,0)+IF(LEFT(G148,1)="-",1,0)+IF(LEFT(H148,1)="-",1,0)+IF(LEFT(I148,1)="-",1,0)+IF(LEFT(J148,1)="-",1,0)))</f>
        <v>1</v>
      </c>
      <c r="M148" s="91">
        <f t="shared" si="6"/>
        <v>1</v>
      </c>
      <c r="N148" s="91">
        <f t="shared" si="6"/>
      </c>
    </row>
    <row r="149" spans="2:14" ht="12.75">
      <c r="B149" s="85" t="s">
        <v>81</v>
      </c>
      <c r="C149" s="86" t="str">
        <f>IF(C141&gt;"",C141,"")</f>
        <v>Paul Jokinen</v>
      </c>
      <c r="D149" s="86" t="str">
        <f>IF(G142&gt;"",G142,"")</f>
        <v>Daniel Tran</v>
      </c>
      <c r="E149" s="87"/>
      <c r="F149" s="88">
        <v>8</v>
      </c>
      <c r="G149" s="88">
        <v>6</v>
      </c>
      <c r="H149" s="88">
        <v>6</v>
      </c>
      <c r="I149" s="88"/>
      <c r="J149" s="88"/>
      <c r="K149" s="89">
        <f>IF(ISBLANK(F149),"",COUNTIF(F149:J149,"&gt;=0"))</f>
        <v>3</v>
      </c>
      <c r="L149" s="90">
        <f>IF(ISBLANK(F149),"",(IF(LEFT(F149,1)="-",1,0)+IF(LEFT(G149,1)="-",1,0)+IF(LEFT(H149,1)="-",1,0)+IF(LEFT(I149,1)="-",1,0)+IF(LEFT(J149,1)="-",1,0)))</f>
        <v>0</v>
      </c>
      <c r="M149" s="91">
        <f t="shared" si="6"/>
        <v>1</v>
      </c>
      <c r="N149" s="91">
        <f t="shared" si="6"/>
      </c>
    </row>
    <row r="150" spans="2:14" ht="12.75">
      <c r="B150" s="85" t="s">
        <v>82</v>
      </c>
      <c r="C150" s="86" t="str">
        <f>IF(C142&gt;"",C142,"")</f>
        <v>Nils-Erik Halttunen</v>
      </c>
      <c r="D150" s="86" t="str">
        <f>IF(G141&gt;"",G141,"")</f>
        <v>Joonas Kylliö</v>
      </c>
      <c r="E150" s="87"/>
      <c r="F150" s="88">
        <v>-4</v>
      </c>
      <c r="G150" s="88">
        <v>-7</v>
      </c>
      <c r="H150" s="88">
        <v>-2</v>
      </c>
      <c r="I150" s="88"/>
      <c r="J150" s="88"/>
      <c r="K150" s="89">
        <f>IF(ISBLANK(F150),"",COUNTIF(F150:J150,"&gt;=0"))</f>
        <v>0</v>
      </c>
      <c r="L150" s="90">
        <f>IF(ISBLANK(F150),"",(IF(LEFT(F150,1)="-",1,0)+IF(LEFT(G150,1)="-",1,0)+IF(LEFT(H150,1)="-",1,0)+IF(LEFT(I150,1)="-",1,0)+IF(LEFT(J150,1)="-",1,0)))</f>
        <v>3</v>
      </c>
      <c r="M150" s="91">
        <f t="shared" si="6"/>
      </c>
      <c r="N150" s="91">
        <f t="shared" si="6"/>
        <v>1</v>
      </c>
    </row>
    <row r="151" spans="2:14" ht="12.75">
      <c r="B151" s="78"/>
      <c r="C151" s="55"/>
      <c r="D151" s="55"/>
      <c r="E151" s="55"/>
      <c r="F151" s="55"/>
      <c r="G151" s="55"/>
      <c r="H151" s="55"/>
      <c r="I151" s="159" t="s">
        <v>83</v>
      </c>
      <c r="J151" s="159"/>
      <c r="K151" s="92">
        <f>SUM(K146:K150)</f>
        <v>7</v>
      </c>
      <c r="L151" s="92">
        <f>SUM(L146:L150)</f>
        <v>10</v>
      </c>
      <c r="M151" s="92">
        <f>SUM(M146:M150)</f>
        <v>2</v>
      </c>
      <c r="N151" s="92">
        <f>SUM(N146:N150)</f>
        <v>3</v>
      </c>
    </row>
    <row r="152" spans="2:14" ht="12.75">
      <c r="B152" s="93" t="s">
        <v>84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94"/>
    </row>
    <row r="153" spans="2:14" ht="12.75">
      <c r="B153" s="95" t="s">
        <v>85</v>
      </c>
      <c r="C153" s="96"/>
      <c r="D153" s="96" t="s">
        <v>86</v>
      </c>
      <c r="E153" s="53"/>
      <c r="F153" s="96"/>
      <c r="G153" s="96" t="s">
        <v>19</v>
      </c>
      <c r="H153" s="53"/>
      <c r="I153" s="96"/>
      <c r="J153" s="97" t="s">
        <v>87</v>
      </c>
      <c r="K153" s="60"/>
      <c r="L153" s="55"/>
      <c r="M153" s="55"/>
      <c r="N153" s="94"/>
    </row>
    <row r="154" spans="2:14" ht="18.75" thickBot="1">
      <c r="B154" s="98"/>
      <c r="C154" s="99"/>
      <c r="D154" s="99"/>
      <c r="E154" s="99"/>
      <c r="F154" s="99"/>
      <c r="G154" s="99"/>
      <c r="H154" s="99"/>
      <c r="I154" s="99"/>
      <c r="J154" s="153" t="str">
        <f>IF(M151=3,C140,IF(N151=3,G140,""))</f>
        <v>TIP-70</v>
      </c>
      <c r="K154" s="153"/>
      <c r="L154" s="153"/>
      <c r="M154" s="153"/>
      <c r="N154" s="153"/>
    </row>
    <row r="156" ht="13.5" thickBot="1"/>
    <row r="157" spans="2:14" ht="16.5" thickTop="1">
      <c r="B157" s="49"/>
      <c r="C157" s="50"/>
      <c r="D157" s="51"/>
      <c r="E157" s="51"/>
      <c r="F157" s="169" t="s">
        <v>61</v>
      </c>
      <c r="G157" s="169"/>
      <c r="H157" s="170"/>
      <c r="I157" s="170"/>
      <c r="J157" s="170"/>
      <c r="K157" s="170"/>
      <c r="L157" s="170"/>
      <c r="M157" s="170"/>
      <c r="N157" s="170"/>
    </row>
    <row r="158" spans="2:14" ht="15.75">
      <c r="B158" s="52"/>
      <c r="C158" s="53"/>
      <c r="D158" s="54"/>
      <c r="E158" s="55"/>
      <c r="F158" s="171" t="s">
        <v>62</v>
      </c>
      <c r="G158" s="171"/>
      <c r="H158" s="172"/>
      <c r="I158" s="172"/>
      <c r="J158" s="172"/>
      <c r="K158" s="172"/>
      <c r="L158" s="172"/>
      <c r="M158" s="172"/>
      <c r="N158" s="172"/>
    </row>
    <row r="159" spans="2:14" ht="15.75">
      <c r="B159" s="56"/>
      <c r="C159" s="57"/>
      <c r="D159" s="55"/>
      <c r="E159" s="55"/>
      <c r="F159" s="173" t="s">
        <v>63</v>
      </c>
      <c r="G159" s="173"/>
      <c r="H159" s="174" t="s">
        <v>144</v>
      </c>
      <c r="I159" s="174"/>
      <c r="J159" s="174"/>
      <c r="K159" s="174"/>
      <c r="L159" s="174"/>
      <c r="M159" s="174"/>
      <c r="N159" s="174"/>
    </row>
    <row r="160" spans="2:14" ht="21" thickBot="1">
      <c r="B160" s="58"/>
      <c r="C160" s="59" t="s">
        <v>64</v>
      </c>
      <c r="D160" s="60"/>
      <c r="E160" s="55"/>
      <c r="F160" s="160" t="s">
        <v>65</v>
      </c>
      <c r="G160" s="160"/>
      <c r="H160" s="161"/>
      <c r="I160" s="161"/>
      <c r="J160" s="161"/>
      <c r="K160" s="61" t="s">
        <v>66</v>
      </c>
      <c r="L160" s="162"/>
      <c r="M160" s="162"/>
      <c r="N160" s="162"/>
    </row>
    <row r="161" spans="2:14" ht="15" thickTop="1">
      <c r="B161" s="62"/>
      <c r="C161" s="63"/>
      <c r="D161" s="55"/>
      <c r="E161" s="55"/>
      <c r="F161" s="64"/>
      <c r="G161" s="63"/>
      <c r="H161" s="63"/>
      <c r="I161" s="65"/>
      <c r="J161" s="66"/>
      <c r="K161" s="67"/>
      <c r="L161" s="67"/>
      <c r="M161" s="67"/>
      <c r="N161" s="68"/>
    </row>
    <row r="162" spans="2:14" ht="16.5" thickBot="1">
      <c r="B162" s="69" t="s">
        <v>67</v>
      </c>
      <c r="C162" s="163" t="s">
        <v>25</v>
      </c>
      <c r="D162" s="163"/>
      <c r="E162" s="70"/>
      <c r="F162" s="71" t="s">
        <v>68</v>
      </c>
      <c r="G162" s="164" t="s">
        <v>26</v>
      </c>
      <c r="H162" s="164"/>
      <c r="I162" s="164"/>
      <c r="J162" s="164"/>
      <c r="K162" s="164"/>
      <c r="L162" s="164"/>
      <c r="M162" s="164"/>
      <c r="N162" s="164"/>
    </row>
    <row r="163" spans="2:14" ht="12.75">
      <c r="B163" s="72" t="s">
        <v>69</v>
      </c>
      <c r="C163" s="165" t="s">
        <v>160</v>
      </c>
      <c r="D163" s="166"/>
      <c r="E163" s="73"/>
      <c r="F163" s="74" t="s">
        <v>70</v>
      </c>
      <c r="G163" s="167" t="s">
        <v>164</v>
      </c>
      <c r="H163" s="168"/>
      <c r="I163" s="168"/>
      <c r="J163" s="168"/>
      <c r="K163" s="168"/>
      <c r="L163" s="168"/>
      <c r="M163" s="168"/>
      <c r="N163" s="168"/>
    </row>
    <row r="164" spans="2:14" ht="12.75">
      <c r="B164" s="75" t="s">
        <v>71</v>
      </c>
      <c r="C164" s="154" t="s">
        <v>150</v>
      </c>
      <c r="D164" s="155"/>
      <c r="E164" s="73"/>
      <c r="F164" s="76" t="s">
        <v>72</v>
      </c>
      <c r="G164" s="156" t="s">
        <v>145</v>
      </c>
      <c r="H164" s="157"/>
      <c r="I164" s="157"/>
      <c r="J164" s="157"/>
      <c r="K164" s="157"/>
      <c r="L164" s="157"/>
      <c r="M164" s="157"/>
      <c r="N164" s="157"/>
    </row>
    <row r="165" spans="2:14" ht="12.75">
      <c r="B165" s="75" t="s">
        <v>73</v>
      </c>
      <c r="C165" s="154" t="s">
        <v>149</v>
      </c>
      <c r="D165" s="155"/>
      <c r="E165" s="73"/>
      <c r="F165" s="77" t="s">
        <v>74</v>
      </c>
      <c r="G165" s="156" t="s">
        <v>147</v>
      </c>
      <c r="H165" s="157"/>
      <c r="I165" s="157"/>
      <c r="J165" s="157"/>
      <c r="K165" s="157"/>
      <c r="L165" s="157"/>
      <c r="M165" s="157"/>
      <c r="N165" s="157"/>
    </row>
    <row r="166" spans="2:14" ht="15.75">
      <c r="B166" s="78"/>
      <c r="C166" s="55"/>
      <c r="D166" s="55"/>
      <c r="E166" s="55"/>
      <c r="F166" s="64"/>
      <c r="G166" s="79"/>
      <c r="H166" s="79"/>
      <c r="I166" s="79"/>
      <c r="J166" s="55"/>
      <c r="K166" s="55"/>
      <c r="L166" s="55"/>
      <c r="M166" s="80"/>
      <c r="N166" s="81"/>
    </row>
    <row r="167" spans="2:14" ht="12.75">
      <c r="B167" s="82" t="s">
        <v>75</v>
      </c>
      <c r="C167" s="55"/>
      <c r="D167" s="55"/>
      <c r="E167" s="55"/>
      <c r="F167" s="83">
        <v>1</v>
      </c>
      <c r="G167" s="83">
        <v>2</v>
      </c>
      <c r="H167" s="83">
        <v>3</v>
      </c>
      <c r="I167" s="83">
        <v>4</v>
      </c>
      <c r="J167" s="83">
        <v>5</v>
      </c>
      <c r="K167" s="158" t="s">
        <v>7</v>
      </c>
      <c r="L167" s="158"/>
      <c r="M167" s="83" t="s">
        <v>76</v>
      </c>
      <c r="N167" s="84" t="s">
        <v>77</v>
      </c>
    </row>
    <row r="168" spans="2:14" ht="12.75">
      <c r="B168" s="85" t="s">
        <v>78</v>
      </c>
      <c r="C168" s="86" t="str">
        <f>IF(C163&gt;"",C163,"")</f>
        <v>Maxim Polin</v>
      </c>
      <c r="D168" s="86" t="str">
        <f>IF(G163&gt;"",G163,"")</f>
        <v>Mika Toivonen</v>
      </c>
      <c r="E168" s="87"/>
      <c r="F168" s="88">
        <v>7</v>
      </c>
      <c r="G168" s="88">
        <v>9</v>
      </c>
      <c r="H168" s="88">
        <v>-13</v>
      </c>
      <c r="I168" s="88">
        <v>9</v>
      </c>
      <c r="J168" s="88"/>
      <c r="K168" s="89">
        <f>IF(ISBLANK(F168),"",COUNTIF(F168:J168,"&gt;=0"))</f>
        <v>3</v>
      </c>
      <c r="L168" s="90">
        <f>IF(ISBLANK(F168),"",(IF(LEFT(F168,1)="-",1,0)+IF(LEFT(G168,1)="-",1,0)+IF(LEFT(H168,1)="-",1,0)+IF(LEFT(I168,1)="-",1,0)+IF(LEFT(J168,1)="-",1,0)))</f>
        <v>1</v>
      </c>
      <c r="M168" s="91">
        <f aca="true" t="shared" si="7" ref="M168:N172">IF(K168=3,1,"")</f>
        <v>1</v>
      </c>
      <c r="N168" s="91">
        <f t="shared" si="7"/>
      </c>
    </row>
    <row r="169" spans="2:14" ht="12.75">
      <c r="B169" s="85" t="s">
        <v>79</v>
      </c>
      <c r="C169" s="86" t="str">
        <f>IF(C164&gt;"",C164,"")</f>
        <v>Elias Hynönen</v>
      </c>
      <c r="D169" s="86" t="str">
        <f>IF(G164&gt;"",G164,"")</f>
        <v>Jami Kokkola</v>
      </c>
      <c r="E169" s="87"/>
      <c r="F169" s="88">
        <v>-8</v>
      </c>
      <c r="G169" s="88">
        <v>-7</v>
      </c>
      <c r="H169" s="88">
        <v>-5</v>
      </c>
      <c r="I169" s="88"/>
      <c r="J169" s="88"/>
      <c r="K169" s="89">
        <f>IF(ISBLANK(F169),"",COUNTIF(F169:J169,"&gt;=0"))</f>
        <v>0</v>
      </c>
      <c r="L169" s="90">
        <f>IF(ISBLANK(F169),"",(IF(LEFT(F169,1)="-",1,0)+IF(LEFT(G169,1)="-",1,0)+IF(LEFT(H169,1)="-",1,0)+IF(LEFT(I169,1)="-",1,0)+IF(LEFT(J169,1)="-",1,0)))</f>
        <v>3</v>
      </c>
      <c r="M169" s="91">
        <f t="shared" si="7"/>
      </c>
      <c r="N169" s="91">
        <f t="shared" si="7"/>
        <v>1</v>
      </c>
    </row>
    <row r="170" spans="2:14" ht="12.75">
      <c r="B170" s="85" t="s">
        <v>80</v>
      </c>
      <c r="C170" s="86" t="str">
        <f>IF(C165&gt;"",C165,"")</f>
        <v>Jyri Immonen</v>
      </c>
      <c r="D170" s="86" t="str">
        <f>IF(G165&gt;"",G165,"")</f>
        <v>Elia Viljamaa</v>
      </c>
      <c r="E170" s="87"/>
      <c r="F170" s="88">
        <v>2</v>
      </c>
      <c r="G170" s="88">
        <v>5</v>
      </c>
      <c r="H170" s="88">
        <v>9</v>
      </c>
      <c r="I170" s="88"/>
      <c r="J170" s="88"/>
      <c r="K170" s="89">
        <f>IF(ISBLANK(F170),"",COUNTIF(F170:J170,"&gt;=0"))</f>
        <v>3</v>
      </c>
      <c r="L170" s="90">
        <f>IF(ISBLANK(F170),"",(IF(LEFT(F170,1)="-",1,0)+IF(LEFT(G170,1)="-",1,0)+IF(LEFT(H170,1)="-",1,0)+IF(LEFT(I170,1)="-",1,0)+IF(LEFT(J170,1)="-",1,0)))</f>
        <v>0</v>
      </c>
      <c r="M170" s="91">
        <f t="shared" si="7"/>
        <v>1</v>
      </c>
      <c r="N170" s="91">
        <f t="shared" si="7"/>
      </c>
    </row>
    <row r="171" spans="2:14" ht="12.75">
      <c r="B171" s="85" t="s">
        <v>81</v>
      </c>
      <c r="C171" s="86" t="str">
        <f>IF(C163&gt;"",C163,"")</f>
        <v>Maxim Polin</v>
      </c>
      <c r="D171" s="86" t="str">
        <f>IF(G164&gt;"",G164,"")</f>
        <v>Jami Kokkola</v>
      </c>
      <c r="E171" s="87"/>
      <c r="F171" s="88">
        <v>-7</v>
      </c>
      <c r="G171" s="88">
        <v>9</v>
      </c>
      <c r="H171" s="88">
        <v>-4</v>
      </c>
      <c r="I171" s="88">
        <v>-8</v>
      </c>
      <c r="J171" s="88"/>
      <c r="K171" s="89">
        <f>IF(ISBLANK(F171),"",COUNTIF(F171:J171,"&gt;=0"))</f>
        <v>1</v>
      </c>
      <c r="L171" s="90">
        <f>IF(ISBLANK(F171),"",(IF(LEFT(F171,1)="-",1,0)+IF(LEFT(G171,1)="-",1,0)+IF(LEFT(H171,1)="-",1,0)+IF(LEFT(I171,1)="-",1,0)+IF(LEFT(J171,1)="-",1,0)))</f>
        <v>3</v>
      </c>
      <c r="M171" s="91">
        <f t="shared" si="7"/>
      </c>
      <c r="N171" s="91">
        <f t="shared" si="7"/>
        <v>1</v>
      </c>
    </row>
    <row r="172" spans="2:14" ht="12.75">
      <c r="B172" s="85" t="s">
        <v>82</v>
      </c>
      <c r="C172" s="86" t="str">
        <f>IF(C164&gt;"",C164,"")</f>
        <v>Elias Hynönen</v>
      </c>
      <c r="D172" s="86" t="str">
        <f>IF(G163&gt;"",G163,"")</f>
        <v>Mika Toivonen</v>
      </c>
      <c r="E172" s="87"/>
      <c r="F172" s="88">
        <v>9</v>
      </c>
      <c r="G172" s="88">
        <v>7</v>
      </c>
      <c r="H172" s="88">
        <v>9</v>
      </c>
      <c r="I172" s="88"/>
      <c r="J172" s="88"/>
      <c r="K172" s="89">
        <f>IF(ISBLANK(F172),"",COUNTIF(F172:J172,"&gt;=0"))</f>
        <v>3</v>
      </c>
      <c r="L172" s="90">
        <f>IF(ISBLANK(F172),"",(IF(LEFT(F172,1)="-",1,0)+IF(LEFT(G172,1)="-",1,0)+IF(LEFT(H172,1)="-",1,0)+IF(LEFT(I172,1)="-",1,0)+IF(LEFT(J172,1)="-",1,0)))</f>
        <v>0</v>
      </c>
      <c r="M172" s="91">
        <f t="shared" si="7"/>
        <v>1</v>
      </c>
      <c r="N172" s="91">
        <f t="shared" si="7"/>
      </c>
    </row>
    <row r="173" spans="2:14" ht="12.75">
      <c r="B173" s="78"/>
      <c r="C173" s="55"/>
      <c r="D173" s="55"/>
      <c r="E173" s="55"/>
      <c r="F173" s="55"/>
      <c r="G173" s="55"/>
      <c r="H173" s="55"/>
      <c r="I173" s="159" t="s">
        <v>83</v>
      </c>
      <c r="J173" s="159"/>
      <c r="K173" s="92">
        <f>SUM(K168:K172)</f>
        <v>10</v>
      </c>
      <c r="L173" s="92">
        <f>SUM(L168:L172)</f>
        <v>7</v>
      </c>
      <c r="M173" s="92">
        <f>SUM(M168:M172)</f>
        <v>3</v>
      </c>
      <c r="N173" s="92">
        <f>SUM(N168:N172)</f>
        <v>2</v>
      </c>
    </row>
    <row r="174" spans="2:14" ht="12.75">
      <c r="B174" s="93" t="s">
        <v>84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94"/>
    </row>
    <row r="175" spans="2:14" ht="12.75">
      <c r="B175" s="95" t="s">
        <v>85</v>
      </c>
      <c r="C175" s="96"/>
      <c r="D175" s="96" t="s">
        <v>86</v>
      </c>
      <c r="E175" s="53"/>
      <c r="F175" s="96"/>
      <c r="G175" s="96" t="s">
        <v>19</v>
      </c>
      <c r="H175" s="53"/>
      <c r="I175" s="96"/>
      <c r="J175" s="97" t="s">
        <v>87</v>
      </c>
      <c r="K175" s="60"/>
      <c r="L175" s="55"/>
      <c r="M175" s="55"/>
      <c r="N175" s="94"/>
    </row>
    <row r="176" spans="2:14" ht="18.75" thickBot="1">
      <c r="B176" s="98"/>
      <c r="C176" s="99"/>
      <c r="D176" s="99"/>
      <c r="E176" s="99"/>
      <c r="F176" s="99"/>
      <c r="G176" s="99"/>
      <c r="H176" s="99"/>
      <c r="I176" s="99"/>
      <c r="J176" s="153" t="str">
        <f>IF(M173=3,C162,IF(N173=3,G162,""))</f>
        <v>LrTU</v>
      </c>
      <c r="K176" s="153"/>
      <c r="L176" s="153"/>
      <c r="M176" s="153"/>
      <c r="N176" s="153"/>
    </row>
    <row r="179" ht="13.5" thickBot="1"/>
    <row r="180" spans="2:14" ht="16.5" thickTop="1">
      <c r="B180" s="49"/>
      <c r="C180" s="50"/>
      <c r="D180" s="51"/>
      <c r="E180" s="51"/>
      <c r="F180" s="169" t="s">
        <v>61</v>
      </c>
      <c r="G180" s="169"/>
      <c r="H180" s="170"/>
      <c r="I180" s="170"/>
      <c r="J180" s="170"/>
      <c r="K180" s="170"/>
      <c r="L180" s="170"/>
      <c r="M180" s="170"/>
      <c r="N180" s="170"/>
    </row>
    <row r="181" spans="2:14" ht="15.75">
      <c r="B181" s="52"/>
      <c r="C181" s="53"/>
      <c r="D181" s="54"/>
      <c r="E181" s="55"/>
      <c r="F181" s="171" t="s">
        <v>62</v>
      </c>
      <c r="G181" s="171"/>
      <c r="H181" s="172"/>
      <c r="I181" s="172"/>
      <c r="J181" s="172"/>
      <c r="K181" s="172"/>
      <c r="L181" s="172"/>
      <c r="M181" s="172"/>
      <c r="N181" s="172"/>
    </row>
    <row r="182" spans="2:14" ht="15.75">
      <c r="B182" s="56"/>
      <c r="C182" s="57"/>
      <c r="D182" s="55"/>
      <c r="E182" s="55"/>
      <c r="F182" s="173" t="s">
        <v>63</v>
      </c>
      <c r="G182" s="173"/>
      <c r="H182" s="174" t="s">
        <v>144</v>
      </c>
      <c r="I182" s="174"/>
      <c r="J182" s="174"/>
      <c r="K182" s="174"/>
      <c r="L182" s="174"/>
      <c r="M182" s="174"/>
      <c r="N182" s="174"/>
    </row>
    <row r="183" spans="2:14" ht="21" thickBot="1">
      <c r="B183" s="58"/>
      <c r="C183" s="59" t="s">
        <v>64</v>
      </c>
      <c r="D183" s="60"/>
      <c r="E183" s="55"/>
      <c r="F183" s="160" t="s">
        <v>65</v>
      </c>
      <c r="G183" s="160"/>
      <c r="H183" s="161"/>
      <c r="I183" s="161"/>
      <c r="J183" s="161"/>
      <c r="K183" s="61" t="s">
        <v>66</v>
      </c>
      <c r="L183" s="162"/>
      <c r="M183" s="162"/>
      <c r="N183" s="162"/>
    </row>
    <row r="184" spans="2:14" ht="15" thickTop="1">
      <c r="B184" s="62"/>
      <c r="C184" s="63"/>
      <c r="D184" s="55"/>
      <c r="E184" s="55"/>
      <c r="F184" s="64"/>
      <c r="G184" s="63"/>
      <c r="H184" s="63"/>
      <c r="I184" s="65"/>
      <c r="J184" s="66"/>
      <c r="K184" s="67"/>
      <c r="L184" s="67"/>
      <c r="M184" s="67"/>
      <c r="N184" s="68"/>
    </row>
    <row r="185" spans="2:14" ht="16.5" thickBot="1">
      <c r="B185" s="69" t="s">
        <v>67</v>
      </c>
      <c r="C185" s="163" t="s">
        <v>23</v>
      </c>
      <c r="D185" s="163"/>
      <c r="E185" s="70"/>
      <c r="F185" s="71" t="s">
        <v>68</v>
      </c>
      <c r="G185" s="164" t="s">
        <v>24</v>
      </c>
      <c r="H185" s="164"/>
      <c r="I185" s="164"/>
      <c r="J185" s="164"/>
      <c r="K185" s="164"/>
      <c r="L185" s="164"/>
      <c r="M185" s="164"/>
      <c r="N185" s="164"/>
    </row>
    <row r="186" spans="2:14" ht="12.75">
      <c r="B186" s="72" t="s">
        <v>69</v>
      </c>
      <c r="C186" s="165" t="s">
        <v>152</v>
      </c>
      <c r="D186" s="166"/>
      <c r="E186" s="73"/>
      <c r="F186" s="74" t="s">
        <v>70</v>
      </c>
      <c r="G186" s="167" t="s">
        <v>148</v>
      </c>
      <c r="H186" s="168"/>
      <c r="I186" s="168"/>
      <c r="J186" s="168"/>
      <c r="K186" s="168"/>
      <c r="L186" s="168"/>
      <c r="M186" s="168"/>
      <c r="N186" s="168"/>
    </row>
    <row r="187" spans="2:14" ht="12.75">
      <c r="B187" s="75" t="s">
        <v>71</v>
      </c>
      <c r="C187" s="154" t="s">
        <v>126</v>
      </c>
      <c r="D187" s="155"/>
      <c r="E187" s="73"/>
      <c r="F187" s="76" t="s">
        <v>72</v>
      </c>
      <c r="G187" s="156" t="s">
        <v>96</v>
      </c>
      <c r="H187" s="157"/>
      <c r="I187" s="157"/>
      <c r="J187" s="157"/>
      <c r="K187" s="157"/>
      <c r="L187" s="157"/>
      <c r="M187" s="157"/>
      <c r="N187" s="157"/>
    </row>
    <row r="188" spans="2:14" ht="12.75">
      <c r="B188" s="75" t="s">
        <v>73</v>
      </c>
      <c r="C188" s="154" t="s">
        <v>102</v>
      </c>
      <c r="D188" s="155"/>
      <c r="E188" s="73"/>
      <c r="F188" s="77" t="s">
        <v>74</v>
      </c>
      <c r="G188" s="156" t="s">
        <v>97</v>
      </c>
      <c r="H188" s="157"/>
      <c r="I188" s="157"/>
      <c r="J188" s="157"/>
      <c r="K188" s="157"/>
      <c r="L188" s="157"/>
      <c r="M188" s="157"/>
      <c r="N188" s="157"/>
    </row>
    <row r="189" spans="2:14" ht="15.75">
      <c r="B189" s="78"/>
      <c r="C189" s="55"/>
      <c r="D189" s="55"/>
      <c r="E189" s="55"/>
      <c r="F189" s="64"/>
      <c r="G189" s="79"/>
      <c r="H189" s="79"/>
      <c r="I189" s="79"/>
      <c r="J189" s="55"/>
      <c r="K189" s="55"/>
      <c r="L189" s="55"/>
      <c r="M189" s="80"/>
      <c r="N189" s="81"/>
    </row>
    <row r="190" spans="2:14" ht="12.75">
      <c r="B190" s="82" t="s">
        <v>75</v>
      </c>
      <c r="C190" s="55"/>
      <c r="D190" s="55"/>
      <c r="E190" s="55"/>
      <c r="F190" s="83">
        <v>1</v>
      </c>
      <c r="G190" s="83">
        <v>2</v>
      </c>
      <c r="H190" s="83">
        <v>3</v>
      </c>
      <c r="I190" s="83">
        <v>4</v>
      </c>
      <c r="J190" s="83">
        <v>5</v>
      </c>
      <c r="K190" s="158" t="s">
        <v>7</v>
      </c>
      <c r="L190" s="158"/>
      <c r="M190" s="83" t="s">
        <v>76</v>
      </c>
      <c r="N190" s="84" t="s">
        <v>77</v>
      </c>
    </row>
    <row r="191" spans="2:14" ht="12.75">
      <c r="B191" s="85" t="s">
        <v>78</v>
      </c>
      <c r="C191" s="86" t="str">
        <f>IF(C186&gt;"",C186,"")</f>
        <v>Lauri Hakaste</v>
      </c>
      <c r="D191" s="86" t="str">
        <f>IF(G186&gt;"",G186,"")</f>
        <v>Juuso Taavela</v>
      </c>
      <c r="E191" s="87"/>
      <c r="F191" s="88">
        <v>7</v>
      </c>
      <c r="G191" s="88">
        <v>6</v>
      </c>
      <c r="H191" s="88">
        <v>7</v>
      </c>
      <c r="I191" s="88"/>
      <c r="J191" s="88"/>
      <c r="K191" s="89">
        <f>IF(ISBLANK(F191),"",COUNTIF(F191:J191,"&gt;=0"))</f>
        <v>3</v>
      </c>
      <c r="L191" s="90">
        <f>IF(ISBLANK(F191),"",(IF(LEFT(F191,1)="-",1,0)+IF(LEFT(G191,1)="-",1,0)+IF(LEFT(H191,1)="-",1,0)+IF(LEFT(I191,1)="-",1,0)+IF(LEFT(J191,1)="-",1,0)))</f>
        <v>0</v>
      </c>
      <c r="M191" s="91">
        <f aca="true" t="shared" si="8" ref="M191:N195">IF(K191=3,1,"")</f>
        <v>1</v>
      </c>
      <c r="N191" s="91">
        <f t="shared" si="8"/>
      </c>
    </row>
    <row r="192" spans="2:14" ht="12.75">
      <c r="B192" s="85" t="s">
        <v>79</v>
      </c>
      <c r="C192" s="86" t="str">
        <f>IF(C187&gt;"",C187,"")</f>
        <v>Leo Kettula</v>
      </c>
      <c r="D192" s="86" t="str">
        <f>IF(G187&gt;"",G187,"")</f>
        <v>Aleksi Laine</v>
      </c>
      <c r="E192" s="87"/>
      <c r="F192" s="88">
        <v>-10</v>
      </c>
      <c r="G192" s="88">
        <v>10</v>
      </c>
      <c r="H192" s="88">
        <v>-4</v>
      </c>
      <c r="I192" s="88">
        <v>-8</v>
      </c>
      <c r="J192" s="88"/>
      <c r="K192" s="89">
        <f>IF(ISBLANK(F192),"",COUNTIF(F192:J192,"&gt;=0"))</f>
        <v>1</v>
      </c>
      <c r="L192" s="90">
        <f>IF(ISBLANK(F192),"",(IF(LEFT(F192,1)="-",1,0)+IF(LEFT(G192,1)="-",1,0)+IF(LEFT(H192,1)="-",1,0)+IF(LEFT(I192,1)="-",1,0)+IF(LEFT(J192,1)="-",1,0)))</f>
        <v>3</v>
      </c>
      <c r="M192" s="91">
        <f t="shared" si="8"/>
      </c>
      <c r="N192" s="91">
        <f t="shared" si="8"/>
        <v>1</v>
      </c>
    </row>
    <row r="193" spans="2:14" ht="12.75">
      <c r="B193" s="85" t="s">
        <v>80</v>
      </c>
      <c r="C193" s="86" t="str">
        <f>IF(C188&gt;"",C188,"")</f>
        <v>Elim Engberg</v>
      </c>
      <c r="D193" s="86" t="str">
        <f>IF(G188&gt;"",G188,"")</f>
        <v>Konsta Kuuri-Riutta</v>
      </c>
      <c r="E193" s="87"/>
      <c r="F193" s="88">
        <v>-11</v>
      </c>
      <c r="G193" s="88">
        <v>-6</v>
      </c>
      <c r="H193" s="88">
        <v>-11</v>
      </c>
      <c r="I193" s="88"/>
      <c r="J193" s="88"/>
      <c r="K193" s="89">
        <f>IF(ISBLANK(F193),"",COUNTIF(F193:J193,"&gt;=0"))</f>
        <v>0</v>
      </c>
      <c r="L193" s="90">
        <f>IF(ISBLANK(F193),"",(IF(LEFT(F193,1)="-",1,0)+IF(LEFT(G193,1)="-",1,0)+IF(LEFT(H193,1)="-",1,0)+IF(LEFT(I193,1)="-",1,0)+IF(LEFT(J193,1)="-",1,0)))</f>
        <v>3</v>
      </c>
      <c r="M193" s="91">
        <f t="shared" si="8"/>
      </c>
      <c r="N193" s="91">
        <f t="shared" si="8"/>
        <v>1</v>
      </c>
    </row>
    <row r="194" spans="2:14" ht="12.75">
      <c r="B194" s="85" t="s">
        <v>81</v>
      </c>
      <c r="C194" s="86" t="str">
        <f>IF(C186&gt;"",C186,"")</f>
        <v>Lauri Hakaste</v>
      </c>
      <c r="D194" s="86" t="str">
        <f>IF(G187&gt;"",G187,"")</f>
        <v>Aleksi Laine</v>
      </c>
      <c r="E194" s="87"/>
      <c r="F194" s="88">
        <v>8</v>
      </c>
      <c r="G194" s="88">
        <v>-10</v>
      </c>
      <c r="H194" s="88">
        <v>9</v>
      </c>
      <c r="I194" s="88">
        <v>7</v>
      </c>
      <c r="J194" s="88"/>
      <c r="K194" s="89">
        <f>IF(ISBLANK(F194),"",COUNTIF(F194:J194,"&gt;=0"))</f>
        <v>3</v>
      </c>
      <c r="L194" s="90">
        <f>IF(ISBLANK(F194),"",(IF(LEFT(F194,1)="-",1,0)+IF(LEFT(G194,1)="-",1,0)+IF(LEFT(H194,1)="-",1,0)+IF(LEFT(I194,1)="-",1,0)+IF(LEFT(J194,1)="-",1,0)))</f>
        <v>1</v>
      </c>
      <c r="M194" s="91">
        <f t="shared" si="8"/>
        <v>1</v>
      </c>
      <c r="N194" s="91">
        <f t="shared" si="8"/>
      </c>
    </row>
    <row r="195" spans="2:14" ht="12.75">
      <c r="B195" s="85" t="s">
        <v>82</v>
      </c>
      <c r="C195" s="86" t="str">
        <f>IF(C187&gt;"",C187,"")</f>
        <v>Leo Kettula</v>
      </c>
      <c r="D195" s="86" t="str">
        <f>IF(G186&gt;"",G186,"")</f>
        <v>Juuso Taavela</v>
      </c>
      <c r="E195" s="87"/>
      <c r="F195" s="88">
        <v>-8</v>
      </c>
      <c r="G195" s="88">
        <v>9</v>
      </c>
      <c r="H195" s="88">
        <v>7</v>
      </c>
      <c r="I195" s="88">
        <v>8</v>
      </c>
      <c r="J195" s="88"/>
      <c r="K195" s="89">
        <f>IF(ISBLANK(F195),"",COUNTIF(F195:J195,"&gt;=0"))</f>
        <v>3</v>
      </c>
      <c r="L195" s="90">
        <f>IF(ISBLANK(F195),"",(IF(LEFT(F195,1)="-",1,0)+IF(LEFT(G195,1)="-",1,0)+IF(LEFT(H195,1)="-",1,0)+IF(LEFT(I195,1)="-",1,0)+IF(LEFT(J195,1)="-",1,0)))</f>
        <v>1</v>
      </c>
      <c r="M195" s="91">
        <f t="shared" si="8"/>
        <v>1</v>
      </c>
      <c r="N195" s="91">
        <f t="shared" si="8"/>
      </c>
    </row>
    <row r="196" spans="2:14" ht="12.75">
      <c r="B196" s="78"/>
      <c r="C196" s="55"/>
      <c r="D196" s="55"/>
      <c r="E196" s="55"/>
      <c r="F196" s="55"/>
      <c r="G196" s="55"/>
      <c r="H196" s="55"/>
      <c r="I196" s="159" t="s">
        <v>83</v>
      </c>
      <c r="J196" s="159"/>
      <c r="K196" s="92">
        <f>SUM(K191:K195)</f>
        <v>10</v>
      </c>
      <c r="L196" s="92">
        <f>SUM(L191:L195)</f>
        <v>8</v>
      </c>
      <c r="M196" s="92">
        <f>SUM(M191:M195)</f>
        <v>3</v>
      </c>
      <c r="N196" s="92">
        <f>SUM(N191:N195)</f>
        <v>2</v>
      </c>
    </row>
    <row r="197" spans="2:14" ht="12.75">
      <c r="B197" s="93" t="s">
        <v>84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94"/>
    </row>
    <row r="198" spans="2:14" ht="12.75">
      <c r="B198" s="95" t="s">
        <v>85</v>
      </c>
      <c r="C198" s="96"/>
      <c r="D198" s="96" t="s">
        <v>86</v>
      </c>
      <c r="E198" s="53"/>
      <c r="F198" s="96"/>
      <c r="G198" s="96" t="s">
        <v>19</v>
      </c>
      <c r="H198" s="53"/>
      <c r="I198" s="96"/>
      <c r="J198" s="97" t="s">
        <v>87</v>
      </c>
      <c r="K198" s="60"/>
      <c r="L198" s="55"/>
      <c r="M198" s="55"/>
      <c r="N198" s="94"/>
    </row>
    <row r="199" spans="2:14" ht="18.75" thickBot="1">
      <c r="B199" s="98"/>
      <c r="C199" s="99"/>
      <c r="D199" s="99"/>
      <c r="E199" s="99"/>
      <c r="F199" s="99"/>
      <c r="G199" s="99"/>
      <c r="H199" s="99"/>
      <c r="I199" s="99"/>
      <c r="J199" s="153" t="str">
        <f>IF(M196=3,C185,IF(N196=3,G185,""))</f>
        <v>MBF</v>
      </c>
      <c r="K199" s="153"/>
      <c r="L199" s="153"/>
      <c r="M199" s="153"/>
      <c r="N199" s="153"/>
    </row>
    <row r="202" ht="13.5" thickBot="1"/>
    <row r="203" spans="2:14" ht="16.5" thickTop="1">
      <c r="B203" s="49"/>
      <c r="C203" s="50"/>
      <c r="D203" s="51"/>
      <c r="E203" s="51"/>
      <c r="F203" s="169" t="s">
        <v>61</v>
      </c>
      <c r="G203" s="169"/>
      <c r="H203" s="170"/>
      <c r="I203" s="170"/>
      <c r="J203" s="170"/>
      <c r="K203" s="170"/>
      <c r="L203" s="170"/>
      <c r="M203" s="170"/>
      <c r="N203" s="170"/>
    </row>
    <row r="204" spans="2:14" ht="15.75">
      <c r="B204" s="52"/>
      <c r="C204" s="53"/>
      <c r="D204" s="54"/>
      <c r="E204" s="55"/>
      <c r="F204" s="171" t="s">
        <v>62</v>
      </c>
      <c r="G204" s="171"/>
      <c r="H204" s="172"/>
      <c r="I204" s="172"/>
      <c r="J204" s="172"/>
      <c r="K204" s="172"/>
      <c r="L204" s="172"/>
      <c r="M204" s="172"/>
      <c r="N204" s="172"/>
    </row>
    <row r="205" spans="2:14" ht="15.75">
      <c r="B205" s="56"/>
      <c r="C205" s="57"/>
      <c r="D205" s="55"/>
      <c r="E205" s="55"/>
      <c r="F205" s="173" t="s">
        <v>63</v>
      </c>
      <c r="G205" s="173"/>
      <c r="H205" s="174" t="s">
        <v>167</v>
      </c>
      <c r="I205" s="174"/>
      <c r="J205" s="174"/>
      <c r="K205" s="174"/>
      <c r="L205" s="174"/>
      <c r="M205" s="174"/>
      <c r="N205" s="174"/>
    </row>
    <row r="206" spans="2:14" ht="21" thickBot="1">
      <c r="B206" s="58"/>
      <c r="C206" s="59" t="s">
        <v>64</v>
      </c>
      <c r="D206" s="60"/>
      <c r="E206" s="55"/>
      <c r="F206" s="160" t="s">
        <v>65</v>
      </c>
      <c r="G206" s="160"/>
      <c r="H206" s="161"/>
      <c r="I206" s="161"/>
      <c r="J206" s="161"/>
      <c r="K206" s="61" t="s">
        <v>66</v>
      </c>
      <c r="L206" s="162"/>
      <c r="M206" s="162"/>
      <c r="N206" s="162"/>
    </row>
    <row r="207" spans="2:14" ht="15" thickTop="1">
      <c r="B207" s="62"/>
      <c r="C207" s="63"/>
      <c r="D207" s="55"/>
      <c r="E207" s="55"/>
      <c r="F207" s="64"/>
      <c r="G207" s="63"/>
      <c r="H207" s="63"/>
      <c r="I207" s="65"/>
      <c r="J207" s="66"/>
      <c r="K207" s="67"/>
      <c r="L207" s="67"/>
      <c r="M207" s="67"/>
      <c r="N207" s="68"/>
    </row>
    <row r="208" spans="2:14" ht="16.5" thickBot="1">
      <c r="B208" s="69" t="s">
        <v>67</v>
      </c>
      <c r="C208" s="163" t="s">
        <v>10</v>
      </c>
      <c r="D208" s="163"/>
      <c r="E208" s="70"/>
      <c r="F208" s="71" t="s">
        <v>68</v>
      </c>
      <c r="G208" s="164" t="s">
        <v>24</v>
      </c>
      <c r="H208" s="164"/>
      <c r="I208" s="164"/>
      <c r="J208" s="164"/>
      <c r="K208" s="164"/>
      <c r="L208" s="164"/>
      <c r="M208" s="164"/>
      <c r="N208" s="164"/>
    </row>
    <row r="209" spans="2:14" ht="12.75">
      <c r="B209" s="72" t="s">
        <v>69</v>
      </c>
      <c r="C209" s="165" t="s">
        <v>110</v>
      </c>
      <c r="D209" s="166"/>
      <c r="E209" s="73"/>
      <c r="F209" s="74" t="s">
        <v>70</v>
      </c>
      <c r="G209" s="167" t="s">
        <v>148</v>
      </c>
      <c r="H209" s="168"/>
      <c r="I209" s="168"/>
      <c r="J209" s="168"/>
      <c r="K209" s="168"/>
      <c r="L209" s="168"/>
      <c r="M209" s="168"/>
      <c r="N209" s="168"/>
    </row>
    <row r="210" spans="2:14" ht="12.75">
      <c r="B210" s="75" t="s">
        <v>71</v>
      </c>
      <c r="C210" s="154" t="s">
        <v>143</v>
      </c>
      <c r="D210" s="155"/>
      <c r="E210" s="73"/>
      <c r="F210" s="76" t="s">
        <v>72</v>
      </c>
      <c r="G210" s="156" t="s">
        <v>96</v>
      </c>
      <c r="H210" s="157"/>
      <c r="I210" s="157"/>
      <c r="J210" s="157"/>
      <c r="K210" s="157"/>
      <c r="L210" s="157"/>
      <c r="M210" s="157"/>
      <c r="N210" s="157"/>
    </row>
    <row r="211" spans="2:14" ht="12.75">
      <c r="B211" s="75" t="s">
        <v>73</v>
      </c>
      <c r="C211" s="154" t="s">
        <v>140</v>
      </c>
      <c r="D211" s="155"/>
      <c r="E211" s="73"/>
      <c r="F211" s="77" t="s">
        <v>74</v>
      </c>
      <c r="G211" s="156" t="s">
        <v>97</v>
      </c>
      <c r="H211" s="157"/>
      <c r="I211" s="157"/>
      <c r="J211" s="157"/>
      <c r="K211" s="157"/>
      <c r="L211" s="157"/>
      <c r="M211" s="157"/>
      <c r="N211" s="157"/>
    </row>
    <row r="212" spans="2:14" ht="15.75">
      <c r="B212" s="78"/>
      <c r="C212" s="55"/>
      <c r="D212" s="55"/>
      <c r="E212" s="55"/>
      <c r="F212" s="64"/>
      <c r="G212" s="79"/>
      <c r="H212" s="79"/>
      <c r="I212" s="79"/>
      <c r="J212" s="55"/>
      <c r="K212" s="55"/>
      <c r="L212" s="55"/>
      <c r="M212" s="80"/>
      <c r="N212" s="81"/>
    </row>
    <row r="213" spans="2:14" ht="12.75">
      <c r="B213" s="82" t="s">
        <v>75</v>
      </c>
      <c r="C213" s="55"/>
      <c r="D213" s="55"/>
      <c r="E213" s="55"/>
      <c r="F213" s="83">
        <v>1</v>
      </c>
      <c r="G213" s="83">
        <v>2</v>
      </c>
      <c r="H213" s="83">
        <v>3</v>
      </c>
      <c r="I213" s="83">
        <v>4</v>
      </c>
      <c r="J213" s="83">
        <v>5</v>
      </c>
      <c r="K213" s="158" t="s">
        <v>7</v>
      </c>
      <c r="L213" s="158"/>
      <c r="M213" s="83" t="s">
        <v>76</v>
      </c>
      <c r="N213" s="84" t="s">
        <v>77</v>
      </c>
    </row>
    <row r="214" spans="2:14" ht="12.75">
      <c r="B214" s="85" t="s">
        <v>78</v>
      </c>
      <c r="C214" s="86" t="str">
        <f>IF(C209&gt;"",C209,"")</f>
        <v>Joonas Kylliö</v>
      </c>
      <c r="D214" s="86" t="str">
        <f>IF(G209&gt;"",G209,"")</f>
        <v>Juuso Taavela</v>
      </c>
      <c r="E214" s="87"/>
      <c r="F214" s="88">
        <v>3</v>
      </c>
      <c r="G214" s="88">
        <v>6</v>
      </c>
      <c r="H214" s="88">
        <v>6</v>
      </c>
      <c r="I214" s="88"/>
      <c r="J214" s="88"/>
      <c r="K214" s="89">
        <f>IF(ISBLANK(F214),"",COUNTIF(F214:J214,"&gt;=0"))</f>
        <v>3</v>
      </c>
      <c r="L214" s="90">
        <f>IF(ISBLANK(F214),"",(IF(LEFT(F214,1)="-",1,0)+IF(LEFT(G214,1)="-",1,0)+IF(LEFT(H214,1)="-",1,0)+IF(LEFT(I214,1)="-",1,0)+IF(LEFT(J214,1)="-",1,0)))</f>
        <v>0</v>
      </c>
      <c r="M214" s="91">
        <f aca="true" t="shared" si="9" ref="M214:N218">IF(K214=3,1,"")</f>
        <v>1</v>
      </c>
      <c r="N214" s="91">
        <f t="shared" si="9"/>
      </c>
    </row>
    <row r="215" spans="2:14" ht="12.75">
      <c r="B215" s="85" t="s">
        <v>79</v>
      </c>
      <c r="C215" s="86" t="str">
        <f>IF(C210&gt;"",C210,"")</f>
        <v>Vili Kinnunen</v>
      </c>
      <c r="D215" s="86" t="str">
        <f>IF(G210&gt;"",G210,"")</f>
        <v>Aleksi Laine</v>
      </c>
      <c r="E215" s="87"/>
      <c r="F215" s="88">
        <v>-9</v>
      </c>
      <c r="G215" s="88">
        <v>-4</v>
      </c>
      <c r="H215" s="88">
        <v>-8</v>
      </c>
      <c r="I215" s="88"/>
      <c r="J215" s="88"/>
      <c r="K215" s="89">
        <f>IF(ISBLANK(F215),"",COUNTIF(F215:J215,"&gt;=0"))</f>
        <v>0</v>
      </c>
      <c r="L215" s="90">
        <f>IF(ISBLANK(F215),"",(IF(LEFT(F215,1)="-",1,0)+IF(LEFT(G215,1)="-",1,0)+IF(LEFT(H215,1)="-",1,0)+IF(LEFT(I215,1)="-",1,0)+IF(LEFT(J215,1)="-",1,0)))</f>
        <v>3</v>
      </c>
      <c r="M215" s="91">
        <f t="shared" si="9"/>
      </c>
      <c r="N215" s="91">
        <f t="shared" si="9"/>
        <v>1</v>
      </c>
    </row>
    <row r="216" spans="2:14" ht="12.75">
      <c r="B216" s="85" t="s">
        <v>80</v>
      </c>
      <c r="C216" s="86" t="str">
        <f>IF(C211&gt;"",C211,"")</f>
        <v>Daniel Tran</v>
      </c>
      <c r="D216" s="86" t="str">
        <f>IF(G211&gt;"",G211,"")</f>
        <v>Konsta Kuuri-Riutta</v>
      </c>
      <c r="E216" s="87"/>
      <c r="F216" s="88">
        <v>6</v>
      </c>
      <c r="G216" s="88">
        <v>3</v>
      </c>
      <c r="H216" s="88">
        <v>8</v>
      </c>
      <c r="I216" s="88"/>
      <c r="J216" s="88"/>
      <c r="K216" s="89">
        <f>IF(ISBLANK(F216),"",COUNTIF(F216:J216,"&gt;=0"))</f>
        <v>3</v>
      </c>
      <c r="L216" s="90">
        <f>IF(ISBLANK(F216),"",(IF(LEFT(F216,1)="-",1,0)+IF(LEFT(G216,1)="-",1,0)+IF(LEFT(H216,1)="-",1,0)+IF(LEFT(I216,1)="-",1,0)+IF(LEFT(J216,1)="-",1,0)))</f>
        <v>0</v>
      </c>
      <c r="M216" s="91">
        <f t="shared" si="9"/>
        <v>1</v>
      </c>
      <c r="N216" s="91">
        <f t="shared" si="9"/>
      </c>
    </row>
    <row r="217" spans="2:14" ht="12.75">
      <c r="B217" s="85" t="s">
        <v>81</v>
      </c>
      <c r="C217" s="86" t="str">
        <f>IF(C209&gt;"",C209,"")</f>
        <v>Joonas Kylliö</v>
      </c>
      <c r="D217" s="86" t="str">
        <f>IF(G210&gt;"",G210,"")</f>
        <v>Aleksi Laine</v>
      </c>
      <c r="E217" s="87"/>
      <c r="F217" s="88">
        <v>6</v>
      </c>
      <c r="G217" s="88">
        <v>7</v>
      </c>
      <c r="H217" s="88">
        <v>6</v>
      </c>
      <c r="I217" s="88"/>
      <c r="J217" s="88"/>
      <c r="K217" s="89">
        <f>IF(ISBLANK(F217),"",COUNTIF(F217:J217,"&gt;=0"))</f>
        <v>3</v>
      </c>
      <c r="L217" s="90">
        <f>IF(ISBLANK(F217),"",(IF(LEFT(F217,1)="-",1,0)+IF(LEFT(G217,1)="-",1,0)+IF(LEFT(H217,1)="-",1,0)+IF(LEFT(I217,1)="-",1,0)+IF(LEFT(J217,1)="-",1,0)))</f>
        <v>0</v>
      </c>
      <c r="M217" s="91">
        <f t="shared" si="9"/>
        <v>1</v>
      </c>
      <c r="N217" s="91">
        <f t="shared" si="9"/>
      </c>
    </row>
    <row r="218" spans="2:14" ht="12.75">
      <c r="B218" s="85" t="s">
        <v>82</v>
      </c>
      <c r="C218" s="86" t="str">
        <f>IF(C210&gt;"",C210,"")</f>
        <v>Vili Kinnunen</v>
      </c>
      <c r="D218" s="86" t="str">
        <f>IF(G209&gt;"",G209,"")</f>
        <v>Juuso Taavela</v>
      </c>
      <c r="E218" s="87"/>
      <c r="F218" s="88"/>
      <c r="G218" s="88"/>
      <c r="H218" s="88"/>
      <c r="I218" s="88"/>
      <c r="J218" s="88"/>
      <c r="K218" s="89">
        <f>IF(ISBLANK(F218),"",COUNTIF(F218:J218,"&gt;=0"))</f>
      </c>
      <c r="L218" s="90">
        <f>IF(ISBLANK(F218),"",(IF(LEFT(F218,1)="-",1,0)+IF(LEFT(G218,1)="-",1,0)+IF(LEFT(H218,1)="-",1,0)+IF(LEFT(I218,1)="-",1,0)+IF(LEFT(J218,1)="-",1,0)))</f>
      </c>
      <c r="M218" s="91">
        <f t="shared" si="9"/>
      </c>
      <c r="N218" s="91">
        <f t="shared" si="9"/>
      </c>
    </row>
    <row r="219" spans="2:14" ht="12.75">
      <c r="B219" s="78"/>
      <c r="C219" s="55"/>
      <c r="D219" s="55"/>
      <c r="E219" s="55"/>
      <c r="F219" s="55"/>
      <c r="G219" s="55"/>
      <c r="H219" s="55"/>
      <c r="I219" s="159" t="s">
        <v>83</v>
      </c>
      <c r="J219" s="159"/>
      <c r="K219" s="92">
        <f>SUM(K214:K218)</f>
        <v>9</v>
      </c>
      <c r="L219" s="92">
        <f>SUM(L214:L218)</f>
        <v>3</v>
      </c>
      <c r="M219" s="92">
        <f>SUM(M214:M218)</f>
        <v>3</v>
      </c>
      <c r="N219" s="92">
        <f>SUM(N214:N218)</f>
        <v>1</v>
      </c>
    </row>
    <row r="220" spans="2:14" ht="12.75">
      <c r="B220" s="93" t="s">
        <v>84</v>
      </c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94"/>
    </row>
    <row r="221" spans="2:14" ht="12.75">
      <c r="B221" s="95" t="s">
        <v>85</v>
      </c>
      <c r="C221" s="96"/>
      <c r="D221" s="96" t="s">
        <v>86</v>
      </c>
      <c r="E221" s="53"/>
      <c r="F221" s="96"/>
      <c r="G221" s="96" t="s">
        <v>19</v>
      </c>
      <c r="H221" s="53"/>
      <c r="I221" s="96"/>
      <c r="J221" s="97" t="s">
        <v>87</v>
      </c>
      <c r="K221" s="60"/>
      <c r="L221" s="55"/>
      <c r="M221" s="55"/>
      <c r="N221" s="94"/>
    </row>
    <row r="222" spans="2:14" ht="18.75" thickBot="1">
      <c r="B222" s="98"/>
      <c r="C222" s="99"/>
      <c r="D222" s="99"/>
      <c r="E222" s="99"/>
      <c r="F222" s="99"/>
      <c r="G222" s="99"/>
      <c r="H222" s="99"/>
      <c r="I222" s="99"/>
      <c r="J222" s="153" t="str">
        <f>IF(M219=3,C208,IF(N219=3,G208,""))</f>
        <v>TIP-70</v>
      </c>
      <c r="K222" s="153"/>
      <c r="L222" s="153"/>
      <c r="M222" s="153"/>
      <c r="N222" s="153"/>
    </row>
    <row r="224" ht="13.5" thickBot="1"/>
    <row r="225" spans="2:14" ht="16.5" thickTop="1">
      <c r="B225" s="49"/>
      <c r="C225" s="50"/>
      <c r="D225" s="51"/>
      <c r="E225" s="51"/>
      <c r="F225" s="169" t="s">
        <v>61</v>
      </c>
      <c r="G225" s="169"/>
      <c r="H225" s="170"/>
      <c r="I225" s="170"/>
      <c r="J225" s="170"/>
      <c r="K225" s="170"/>
      <c r="L225" s="170"/>
      <c r="M225" s="170"/>
      <c r="N225" s="170"/>
    </row>
    <row r="226" spans="2:14" ht="15.75">
      <c r="B226" s="52"/>
      <c r="C226" s="53"/>
      <c r="D226" s="54"/>
      <c r="E226" s="55"/>
      <c r="F226" s="171" t="s">
        <v>62</v>
      </c>
      <c r="G226" s="171"/>
      <c r="H226" s="172"/>
      <c r="I226" s="172"/>
      <c r="J226" s="172"/>
      <c r="K226" s="172"/>
      <c r="L226" s="172"/>
      <c r="M226" s="172"/>
      <c r="N226" s="172"/>
    </row>
    <row r="227" spans="2:14" ht="15.75">
      <c r="B227" s="56"/>
      <c r="C227" s="57"/>
      <c r="D227" s="55"/>
      <c r="E227" s="55"/>
      <c r="F227" s="173" t="s">
        <v>63</v>
      </c>
      <c r="G227" s="173"/>
      <c r="H227" s="174" t="s">
        <v>167</v>
      </c>
      <c r="I227" s="174"/>
      <c r="J227" s="174"/>
      <c r="K227" s="174"/>
      <c r="L227" s="174"/>
      <c r="M227" s="174"/>
      <c r="N227" s="174"/>
    </row>
    <row r="228" spans="2:14" ht="21" thickBot="1">
      <c r="B228" s="58"/>
      <c r="C228" s="59" t="s">
        <v>64</v>
      </c>
      <c r="D228" s="60"/>
      <c r="E228" s="55"/>
      <c r="F228" s="160" t="s">
        <v>65</v>
      </c>
      <c r="G228" s="160"/>
      <c r="H228" s="161"/>
      <c r="I228" s="161"/>
      <c r="J228" s="161"/>
      <c r="K228" s="61" t="s">
        <v>66</v>
      </c>
      <c r="L228" s="162"/>
      <c r="M228" s="162"/>
      <c r="N228" s="162"/>
    </row>
    <row r="229" spans="2:14" ht="15" thickTop="1">
      <c r="B229" s="62"/>
      <c r="C229" s="63"/>
      <c r="D229" s="55"/>
      <c r="E229" s="55"/>
      <c r="F229" s="64"/>
      <c r="G229" s="63"/>
      <c r="H229" s="63"/>
      <c r="I229" s="65"/>
      <c r="J229" s="66"/>
      <c r="K229" s="67"/>
      <c r="L229" s="67"/>
      <c r="M229" s="67"/>
      <c r="N229" s="68"/>
    </row>
    <row r="230" spans="2:14" ht="16.5" thickBot="1">
      <c r="B230" s="69" t="s">
        <v>67</v>
      </c>
      <c r="C230" s="163" t="s">
        <v>23</v>
      </c>
      <c r="D230" s="163"/>
      <c r="E230" s="70"/>
      <c r="F230" s="71" t="s">
        <v>68</v>
      </c>
      <c r="G230" s="164" t="s">
        <v>11</v>
      </c>
      <c r="H230" s="164"/>
      <c r="I230" s="164"/>
      <c r="J230" s="164"/>
      <c r="K230" s="164"/>
      <c r="L230" s="164"/>
      <c r="M230" s="164"/>
      <c r="N230" s="164"/>
    </row>
    <row r="231" spans="2:14" ht="12.75">
      <c r="B231" s="72" t="s">
        <v>69</v>
      </c>
      <c r="C231" s="165" t="s">
        <v>152</v>
      </c>
      <c r="D231" s="166"/>
      <c r="E231" s="73"/>
      <c r="F231" s="74" t="s">
        <v>70</v>
      </c>
      <c r="G231" s="167" t="s">
        <v>108</v>
      </c>
      <c r="H231" s="168"/>
      <c r="I231" s="168"/>
      <c r="J231" s="168"/>
      <c r="K231" s="168"/>
      <c r="L231" s="168"/>
      <c r="M231" s="168"/>
      <c r="N231" s="168"/>
    </row>
    <row r="232" spans="2:14" ht="12.75">
      <c r="B232" s="75" t="s">
        <v>71</v>
      </c>
      <c r="C232" s="154" t="s">
        <v>126</v>
      </c>
      <c r="D232" s="155"/>
      <c r="E232" s="73"/>
      <c r="F232" s="76" t="s">
        <v>72</v>
      </c>
      <c r="G232" s="156" t="s">
        <v>159</v>
      </c>
      <c r="H232" s="157"/>
      <c r="I232" s="157"/>
      <c r="J232" s="157"/>
      <c r="K232" s="157"/>
      <c r="L232" s="157"/>
      <c r="M232" s="157"/>
      <c r="N232" s="157"/>
    </row>
    <row r="233" spans="2:14" ht="12.75">
      <c r="B233" s="75" t="s">
        <v>73</v>
      </c>
      <c r="C233" s="154" t="s">
        <v>103</v>
      </c>
      <c r="D233" s="155"/>
      <c r="E233" s="73"/>
      <c r="F233" s="77" t="s">
        <v>74</v>
      </c>
      <c r="G233" s="156" t="s">
        <v>107</v>
      </c>
      <c r="H233" s="157"/>
      <c r="I233" s="157"/>
      <c r="J233" s="157"/>
      <c r="K233" s="157"/>
      <c r="L233" s="157"/>
      <c r="M233" s="157"/>
      <c r="N233" s="157"/>
    </row>
    <row r="234" spans="2:14" ht="15.75">
      <c r="B234" s="78"/>
      <c r="C234" s="55"/>
      <c r="D234" s="55"/>
      <c r="E234" s="55"/>
      <c r="F234" s="64"/>
      <c r="G234" s="79"/>
      <c r="H234" s="79"/>
      <c r="I234" s="79"/>
      <c r="J234" s="55"/>
      <c r="K234" s="55"/>
      <c r="L234" s="55"/>
      <c r="M234" s="80"/>
      <c r="N234" s="81"/>
    </row>
    <row r="235" spans="2:14" ht="12.75">
      <c r="B235" s="82" t="s">
        <v>75</v>
      </c>
      <c r="C235" s="55"/>
      <c r="D235" s="55"/>
      <c r="E235" s="55"/>
      <c r="F235" s="83">
        <v>1</v>
      </c>
      <c r="G235" s="83">
        <v>2</v>
      </c>
      <c r="H235" s="83">
        <v>3</v>
      </c>
      <c r="I235" s="83">
        <v>4</v>
      </c>
      <c r="J235" s="83">
        <v>5</v>
      </c>
      <c r="K235" s="158" t="s">
        <v>7</v>
      </c>
      <c r="L235" s="158"/>
      <c r="M235" s="83" t="s">
        <v>76</v>
      </c>
      <c r="N235" s="84" t="s">
        <v>77</v>
      </c>
    </row>
    <row r="236" spans="2:14" ht="12.75">
      <c r="B236" s="85" t="s">
        <v>78</v>
      </c>
      <c r="C236" s="86" t="str">
        <f>IF(C231&gt;"",C231,"")</f>
        <v>Lauri Hakaste</v>
      </c>
      <c r="D236" s="86" t="str">
        <f>IF(G231&gt;"",G231,"")</f>
        <v>Nils-Erik Halttunen</v>
      </c>
      <c r="E236" s="87"/>
      <c r="F236" s="88">
        <v>2</v>
      </c>
      <c r="G236" s="88">
        <v>3</v>
      </c>
      <c r="H236" s="88">
        <v>7</v>
      </c>
      <c r="I236" s="88"/>
      <c r="J236" s="88"/>
      <c r="K236" s="89">
        <f>IF(ISBLANK(F236),"",COUNTIF(F236:J236,"&gt;=0"))</f>
        <v>3</v>
      </c>
      <c r="L236" s="90">
        <f>IF(ISBLANK(F236),"",(IF(LEFT(F236,1)="-",1,0)+IF(LEFT(G236,1)="-",1,0)+IF(LEFT(H236,1)="-",1,0)+IF(LEFT(I236,1)="-",1,0)+IF(LEFT(J236,1)="-",1,0)))</f>
        <v>0</v>
      </c>
      <c r="M236" s="91">
        <f aca="true" t="shared" si="10" ref="M236:N240">IF(K236=3,1,"")</f>
        <v>1</v>
      </c>
      <c r="N236" s="91">
        <f t="shared" si="10"/>
      </c>
    </row>
    <row r="237" spans="2:14" ht="12.75">
      <c r="B237" s="85" t="s">
        <v>79</v>
      </c>
      <c r="C237" s="86" t="str">
        <f>IF(C232&gt;"",C232,"")</f>
        <v>Leo Kettula</v>
      </c>
      <c r="D237" s="86" t="str">
        <f>IF(G232&gt;"",G232,"")</f>
        <v>Paul Jokinen</v>
      </c>
      <c r="E237" s="87"/>
      <c r="F237" s="88">
        <v>-11</v>
      </c>
      <c r="G237" s="88">
        <v>-9</v>
      </c>
      <c r="H237" s="88">
        <v>-9</v>
      </c>
      <c r="I237" s="88"/>
      <c r="J237" s="88"/>
      <c r="K237" s="89">
        <f>IF(ISBLANK(F237),"",COUNTIF(F237:J237,"&gt;=0"))</f>
        <v>0</v>
      </c>
      <c r="L237" s="90">
        <f>IF(ISBLANK(F237),"",(IF(LEFT(F237,1)="-",1,0)+IF(LEFT(G237,1)="-",1,0)+IF(LEFT(H237,1)="-",1,0)+IF(LEFT(I237,1)="-",1,0)+IF(LEFT(J237,1)="-",1,0)))</f>
        <v>3</v>
      </c>
      <c r="M237" s="91">
        <f t="shared" si="10"/>
      </c>
      <c r="N237" s="91">
        <f t="shared" si="10"/>
        <v>1</v>
      </c>
    </row>
    <row r="238" spans="2:14" ht="12.75">
      <c r="B238" s="85" t="s">
        <v>80</v>
      </c>
      <c r="C238" s="86" t="str">
        <f>IF(C233&gt;"",C233,"")</f>
        <v>Samuel Westerlund</v>
      </c>
      <c r="D238" s="86" t="str">
        <f>IF(G233&gt;"",G233,"")</f>
        <v>Jan Mäkelä</v>
      </c>
      <c r="E238" s="87"/>
      <c r="F238" s="88">
        <v>-3</v>
      </c>
      <c r="G238" s="88">
        <v>8</v>
      </c>
      <c r="H238" s="88">
        <v>-10</v>
      </c>
      <c r="I238" s="88">
        <v>-5</v>
      </c>
      <c r="J238" s="88"/>
      <c r="K238" s="89">
        <f>IF(ISBLANK(F238),"",COUNTIF(F238:J238,"&gt;=0"))</f>
        <v>1</v>
      </c>
      <c r="L238" s="90">
        <f>IF(ISBLANK(F238),"",(IF(LEFT(F238,1)="-",1,0)+IF(LEFT(G238,1)="-",1,0)+IF(LEFT(H238,1)="-",1,0)+IF(LEFT(I238,1)="-",1,0)+IF(LEFT(J238,1)="-",1,0)))</f>
        <v>3</v>
      </c>
      <c r="M238" s="91">
        <f t="shared" si="10"/>
      </c>
      <c r="N238" s="91">
        <f t="shared" si="10"/>
        <v>1</v>
      </c>
    </row>
    <row r="239" spans="2:14" ht="12.75">
      <c r="B239" s="85" t="s">
        <v>81</v>
      </c>
      <c r="C239" s="86" t="str">
        <f>IF(C231&gt;"",C231,"")</f>
        <v>Lauri Hakaste</v>
      </c>
      <c r="D239" s="86" t="str">
        <f>IF(G232&gt;"",G232,"")</f>
        <v>Paul Jokinen</v>
      </c>
      <c r="E239" s="87"/>
      <c r="F239" s="88">
        <v>11</v>
      </c>
      <c r="G239" s="88">
        <v>10</v>
      </c>
      <c r="H239" s="88">
        <v>6</v>
      </c>
      <c r="I239" s="88"/>
      <c r="J239" s="88"/>
      <c r="K239" s="89">
        <f>IF(ISBLANK(F239),"",COUNTIF(F239:J239,"&gt;=0"))</f>
        <v>3</v>
      </c>
      <c r="L239" s="90">
        <f>IF(ISBLANK(F239),"",(IF(LEFT(F239,1)="-",1,0)+IF(LEFT(G239,1)="-",1,0)+IF(LEFT(H239,1)="-",1,0)+IF(LEFT(I239,1)="-",1,0)+IF(LEFT(J239,1)="-",1,0)))</f>
        <v>0</v>
      </c>
      <c r="M239" s="91">
        <f t="shared" si="10"/>
        <v>1</v>
      </c>
      <c r="N239" s="91">
        <f t="shared" si="10"/>
      </c>
    </row>
    <row r="240" spans="2:14" ht="12.75">
      <c r="B240" s="85" t="s">
        <v>82</v>
      </c>
      <c r="C240" s="86" t="str">
        <f>IF(C232&gt;"",C232,"")</f>
        <v>Leo Kettula</v>
      </c>
      <c r="D240" s="86" t="str">
        <f>IF(G231&gt;"",G231,"")</f>
        <v>Nils-Erik Halttunen</v>
      </c>
      <c r="E240" s="87"/>
      <c r="F240" s="88">
        <v>3</v>
      </c>
      <c r="G240" s="88">
        <v>1</v>
      </c>
      <c r="H240" s="88">
        <v>2</v>
      </c>
      <c r="I240" s="88"/>
      <c r="J240" s="88"/>
      <c r="K240" s="89">
        <f>IF(ISBLANK(F240),"",COUNTIF(F240:J240,"&gt;=0"))</f>
        <v>3</v>
      </c>
      <c r="L240" s="90">
        <f>IF(ISBLANK(F240),"",(IF(LEFT(F240,1)="-",1,0)+IF(LEFT(G240,1)="-",1,0)+IF(LEFT(H240,1)="-",1,0)+IF(LEFT(I240,1)="-",1,0)+IF(LEFT(J240,1)="-",1,0)))</f>
        <v>0</v>
      </c>
      <c r="M240" s="91">
        <f t="shared" si="10"/>
        <v>1</v>
      </c>
      <c r="N240" s="91">
        <f t="shared" si="10"/>
      </c>
    </row>
    <row r="241" spans="2:14" ht="12.75">
      <c r="B241" s="78"/>
      <c r="C241" s="55"/>
      <c r="D241" s="55"/>
      <c r="E241" s="55"/>
      <c r="F241" s="55"/>
      <c r="G241" s="55"/>
      <c r="H241" s="55"/>
      <c r="I241" s="159" t="s">
        <v>83</v>
      </c>
      <c r="J241" s="159"/>
      <c r="K241" s="92">
        <f>SUM(K236:K240)</f>
        <v>10</v>
      </c>
      <c r="L241" s="92">
        <f>SUM(L236:L240)</f>
        <v>6</v>
      </c>
      <c r="M241" s="92">
        <f>SUM(M236:M240)</f>
        <v>3</v>
      </c>
      <c r="N241" s="92">
        <f>SUM(N236:N240)</f>
        <v>2</v>
      </c>
    </row>
    <row r="242" spans="2:14" ht="12.75">
      <c r="B242" s="93" t="s">
        <v>84</v>
      </c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94"/>
    </row>
    <row r="243" spans="2:14" ht="12.75">
      <c r="B243" s="95" t="s">
        <v>85</v>
      </c>
      <c r="C243" s="96"/>
      <c r="D243" s="96" t="s">
        <v>86</v>
      </c>
      <c r="E243" s="53"/>
      <c r="F243" s="96"/>
      <c r="G243" s="96" t="s">
        <v>19</v>
      </c>
      <c r="H243" s="53"/>
      <c r="I243" s="96"/>
      <c r="J243" s="97" t="s">
        <v>87</v>
      </c>
      <c r="K243" s="60"/>
      <c r="L243" s="55"/>
      <c r="M243" s="55"/>
      <c r="N243" s="94"/>
    </row>
    <row r="244" spans="2:14" ht="18.75" thickBot="1">
      <c r="B244" s="98"/>
      <c r="C244" s="99"/>
      <c r="D244" s="99"/>
      <c r="E244" s="99"/>
      <c r="F244" s="99"/>
      <c r="G244" s="99"/>
      <c r="H244" s="99"/>
      <c r="I244" s="99"/>
      <c r="J244" s="153" t="str">
        <f>IF(M241=3,C230,IF(N241=3,G230,""))</f>
        <v>MBF</v>
      </c>
      <c r="K244" s="153"/>
      <c r="L244" s="153"/>
      <c r="M244" s="153"/>
      <c r="N244" s="153"/>
    </row>
    <row r="247" ht="13.5" thickBot="1"/>
    <row r="248" spans="2:14" ht="16.5" thickTop="1">
      <c r="B248" s="49"/>
      <c r="C248" s="50"/>
      <c r="D248" s="51"/>
      <c r="E248" s="51"/>
      <c r="F248" s="169" t="s">
        <v>61</v>
      </c>
      <c r="G248" s="169"/>
      <c r="H248" s="170"/>
      <c r="I248" s="170"/>
      <c r="J248" s="170"/>
      <c r="K248" s="170"/>
      <c r="L248" s="170"/>
      <c r="M248" s="170"/>
      <c r="N248" s="170"/>
    </row>
    <row r="249" spans="2:14" ht="15.75">
      <c r="B249" s="52"/>
      <c r="C249" s="53"/>
      <c r="D249" s="54"/>
      <c r="E249" s="55"/>
      <c r="F249" s="171" t="s">
        <v>62</v>
      </c>
      <c r="G249" s="171"/>
      <c r="H249" s="172"/>
      <c r="I249" s="172"/>
      <c r="J249" s="172"/>
      <c r="K249" s="172"/>
      <c r="L249" s="172"/>
      <c r="M249" s="172"/>
      <c r="N249" s="172"/>
    </row>
    <row r="250" spans="2:14" ht="15.75">
      <c r="B250" s="56"/>
      <c r="C250" s="57"/>
      <c r="D250" s="55"/>
      <c r="E250" s="55"/>
      <c r="F250" s="173" t="s">
        <v>63</v>
      </c>
      <c r="G250" s="173"/>
      <c r="H250" s="174" t="s">
        <v>168</v>
      </c>
      <c r="I250" s="174"/>
      <c r="J250" s="174"/>
      <c r="K250" s="174"/>
      <c r="L250" s="174"/>
      <c r="M250" s="174"/>
      <c r="N250" s="174"/>
    </row>
    <row r="251" spans="2:14" ht="21" thickBot="1">
      <c r="B251" s="58"/>
      <c r="C251" s="59" t="s">
        <v>64</v>
      </c>
      <c r="D251" s="60"/>
      <c r="E251" s="55"/>
      <c r="F251" s="160" t="s">
        <v>65</v>
      </c>
      <c r="G251" s="160"/>
      <c r="H251" s="161"/>
      <c r="I251" s="161"/>
      <c r="J251" s="161"/>
      <c r="K251" s="61" t="s">
        <v>66</v>
      </c>
      <c r="L251" s="162"/>
      <c r="M251" s="162"/>
      <c r="N251" s="162"/>
    </row>
    <row r="252" spans="2:14" ht="15" thickTop="1">
      <c r="B252" s="62"/>
      <c r="C252" s="63"/>
      <c r="D252" s="55"/>
      <c r="E252" s="55"/>
      <c r="F252" s="64"/>
      <c r="G252" s="63"/>
      <c r="H252" s="63"/>
      <c r="I252" s="65"/>
      <c r="J252" s="66"/>
      <c r="K252" s="67"/>
      <c r="L252" s="67"/>
      <c r="M252" s="67"/>
      <c r="N252" s="68"/>
    </row>
    <row r="253" spans="2:14" ht="16.5" thickBot="1">
      <c r="B253" s="69" t="s">
        <v>67</v>
      </c>
      <c r="C253" s="163" t="s">
        <v>33</v>
      </c>
      <c r="D253" s="163"/>
      <c r="E253" s="70"/>
      <c r="F253" s="71" t="s">
        <v>68</v>
      </c>
      <c r="G253" s="164" t="s">
        <v>10</v>
      </c>
      <c r="H253" s="164"/>
      <c r="I253" s="164"/>
      <c r="J253" s="164"/>
      <c r="K253" s="164"/>
      <c r="L253" s="164"/>
      <c r="M253" s="164"/>
      <c r="N253" s="164"/>
    </row>
    <row r="254" spans="2:14" ht="12.75">
      <c r="B254" s="72" t="s">
        <v>69</v>
      </c>
      <c r="C254" s="165" t="s">
        <v>169</v>
      </c>
      <c r="D254" s="166"/>
      <c r="E254" s="73"/>
      <c r="F254" s="74" t="s">
        <v>70</v>
      </c>
      <c r="G254" s="167" t="s">
        <v>110</v>
      </c>
      <c r="H254" s="168"/>
      <c r="I254" s="168"/>
      <c r="J254" s="168"/>
      <c r="K254" s="168"/>
      <c r="L254" s="168"/>
      <c r="M254" s="168"/>
      <c r="N254" s="168"/>
    </row>
    <row r="255" spans="2:14" ht="12.75">
      <c r="B255" s="75" t="s">
        <v>71</v>
      </c>
      <c r="C255" s="154" t="s">
        <v>99</v>
      </c>
      <c r="D255" s="155"/>
      <c r="E255" s="73"/>
      <c r="F255" s="76" t="s">
        <v>72</v>
      </c>
      <c r="G255" s="156" t="s">
        <v>161</v>
      </c>
      <c r="H255" s="157"/>
      <c r="I255" s="157"/>
      <c r="J255" s="157"/>
      <c r="K255" s="157"/>
      <c r="L255" s="157"/>
      <c r="M255" s="157"/>
      <c r="N255" s="157"/>
    </row>
    <row r="256" spans="2:14" ht="12.75">
      <c r="B256" s="75" t="s">
        <v>73</v>
      </c>
      <c r="C256" s="154" t="s">
        <v>170</v>
      </c>
      <c r="D256" s="155"/>
      <c r="E256" s="73"/>
      <c r="F256" s="77" t="s">
        <v>74</v>
      </c>
      <c r="G256" s="156" t="s">
        <v>140</v>
      </c>
      <c r="H256" s="157"/>
      <c r="I256" s="157"/>
      <c r="J256" s="157"/>
      <c r="K256" s="157"/>
      <c r="L256" s="157"/>
      <c r="M256" s="157"/>
      <c r="N256" s="157"/>
    </row>
    <row r="257" spans="2:14" ht="15.75">
      <c r="B257" s="78"/>
      <c r="C257" s="55"/>
      <c r="D257" s="55"/>
      <c r="E257" s="55"/>
      <c r="F257" s="64"/>
      <c r="G257" s="79"/>
      <c r="H257" s="79"/>
      <c r="I257" s="79"/>
      <c r="J257" s="55"/>
      <c r="K257" s="55"/>
      <c r="L257" s="55"/>
      <c r="M257" s="80"/>
      <c r="N257" s="81"/>
    </row>
    <row r="258" spans="2:14" ht="12.75">
      <c r="B258" s="82" t="s">
        <v>75</v>
      </c>
      <c r="C258" s="55"/>
      <c r="D258" s="55"/>
      <c r="E258" s="55"/>
      <c r="F258" s="83">
        <v>1</v>
      </c>
      <c r="G258" s="83">
        <v>2</v>
      </c>
      <c r="H258" s="83">
        <v>3</v>
      </c>
      <c r="I258" s="83">
        <v>4</v>
      </c>
      <c r="J258" s="83">
        <v>5</v>
      </c>
      <c r="K258" s="158" t="s">
        <v>7</v>
      </c>
      <c r="L258" s="158"/>
      <c r="M258" s="83" t="s">
        <v>76</v>
      </c>
      <c r="N258" s="84" t="s">
        <v>77</v>
      </c>
    </row>
    <row r="259" spans="2:14" ht="12.75">
      <c r="B259" s="85" t="s">
        <v>78</v>
      </c>
      <c r="C259" s="86" t="str">
        <f>IF(C254&gt;"",C254,"")</f>
        <v>Arttu Pihkala</v>
      </c>
      <c r="D259" s="86" t="str">
        <f>IF(G254&gt;"",G254,"")</f>
        <v>Joonas Kylliö</v>
      </c>
      <c r="E259" s="87"/>
      <c r="F259" s="88">
        <v>4</v>
      </c>
      <c r="G259" s="88">
        <v>-9</v>
      </c>
      <c r="H259" s="88">
        <v>7</v>
      </c>
      <c r="I259" s="88">
        <v>-18</v>
      </c>
      <c r="J259" s="88">
        <v>8</v>
      </c>
      <c r="K259" s="89">
        <f>IF(ISBLANK(F259),"",COUNTIF(F259:J259,"&gt;=0"))</f>
        <v>3</v>
      </c>
      <c r="L259" s="90">
        <f>IF(ISBLANK(F259),"",(IF(LEFT(F259,1)="-",1,0)+IF(LEFT(G259,1)="-",1,0)+IF(LEFT(H259,1)="-",1,0)+IF(LEFT(I259,1)="-",1,0)+IF(LEFT(J259,1)="-",1,0)))</f>
        <v>2</v>
      </c>
      <c r="M259" s="91">
        <f aca="true" t="shared" si="11" ref="M259:N263">IF(K259=3,1,"")</f>
        <v>1</v>
      </c>
      <c r="N259" s="91">
        <f t="shared" si="11"/>
      </c>
    </row>
    <row r="260" spans="2:14" ht="12.75">
      <c r="B260" s="85" t="s">
        <v>79</v>
      </c>
      <c r="C260" s="86" t="str">
        <f>IF(C255&gt;"",C255,"")</f>
        <v>Aleksi Räsänen</v>
      </c>
      <c r="D260" s="86" t="str">
        <f>IF(G255&gt;"",G255,"")</f>
        <v>Karl Joesaar</v>
      </c>
      <c r="E260" s="87"/>
      <c r="F260" s="88">
        <v>6</v>
      </c>
      <c r="G260" s="88">
        <v>2</v>
      </c>
      <c r="H260" s="88">
        <v>7</v>
      </c>
      <c r="I260" s="88"/>
      <c r="J260" s="88"/>
      <c r="K260" s="89">
        <f>IF(ISBLANK(F260),"",COUNTIF(F260:J260,"&gt;=0"))</f>
        <v>3</v>
      </c>
      <c r="L260" s="90">
        <f>IF(ISBLANK(F260),"",(IF(LEFT(F260,1)="-",1,0)+IF(LEFT(G260,1)="-",1,0)+IF(LEFT(H260,1)="-",1,0)+IF(LEFT(I260,1)="-",1,0)+IF(LEFT(J260,1)="-",1,0)))</f>
        <v>0</v>
      </c>
      <c r="M260" s="91">
        <f t="shared" si="11"/>
        <v>1</v>
      </c>
      <c r="N260" s="91">
        <f t="shared" si="11"/>
      </c>
    </row>
    <row r="261" spans="2:14" ht="12.75">
      <c r="B261" s="85" t="s">
        <v>80</v>
      </c>
      <c r="C261" s="86" t="str">
        <f>IF(C256&gt;"",C256,"")</f>
        <v>Sam Li</v>
      </c>
      <c r="D261" s="86" t="str">
        <f>IF(G256&gt;"",G256,"")</f>
        <v>Daniel Tran</v>
      </c>
      <c r="E261" s="87"/>
      <c r="F261" s="88">
        <v>3</v>
      </c>
      <c r="G261" s="88">
        <v>9</v>
      </c>
      <c r="H261" s="88">
        <v>2</v>
      </c>
      <c r="I261" s="88"/>
      <c r="J261" s="88"/>
      <c r="K261" s="89">
        <f>IF(ISBLANK(F261),"",COUNTIF(F261:J261,"&gt;=0"))</f>
        <v>3</v>
      </c>
      <c r="L261" s="90">
        <f>IF(ISBLANK(F261),"",(IF(LEFT(F261,1)="-",1,0)+IF(LEFT(G261,1)="-",1,0)+IF(LEFT(H261,1)="-",1,0)+IF(LEFT(I261,1)="-",1,0)+IF(LEFT(J261,1)="-",1,0)))</f>
        <v>0</v>
      </c>
      <c r="M261" s="91">
        <f t="shared" si="11"/>
        <v>1</v>
      </c>
      <c r="N261" s="91">
        <f t="shared" si="11"/>
      </c>
    </row>
    <row r="262" spans="2:14" ht="12.75">
      <c r="B262" s="85" t="s">
        <v>81</v>
      </c>
      <c r="C262" s="86" t="str">
        <f>IF(C254&gt;"",C254,"")</f>
        <v>Arttu Pihkala</v>
      </c>
      <c r="D262" s="86" t="str">
        <f>IF(G255&gt;"",G255,"")</f>
        <v>Karl Joesaar</v>
      </c>
      <c r="E262" s="87"/>
      <c r="F262" s="88"/>
      <c r="G262" s="88"/>
      <c r="H262" s="88"/>
      <c r="I262" s="88"/>
      <c r="J262" s="88"/>
      <c r="K262" s="89">
        <f>IF(ISBLANK(F262),"",COUNTIF(F262:J262,"&gt;=0"))</f>
      </c>
      <c r="L262" s="90">
        <f>IF(ISBLANK(F262),"",(IF(LEFT(F262,1)="-",1,0)+IF(LEFT(G262,1)="-",1,0)+IF(LEFT(H262,1)="-",1,0)+IF(LEFT(I262,1)="-",1,0)+IF(LEFT(J262,1)="-",1,0)))</f>
      </c>
      <c r="M262" s="91">
        <f t="shared" si="11"/>
      </c>
      <c r="N262" s="91">
        <f t="shared" si="11"/>
      </c>
    </row>
    <row r="263" spans="2:14" ht="12.75">
      <c r="B263" s="85" t="s">
        <v>82</v>
      </c>
      <c r="C263" s="86" t="str">
        <f>IF(C255&gt;"",C255,"")</f>
        <v>Aleksi Räsänen</v>
      </c>
      <c r="D263" s="86" t="str">
        <f>IF(G254&gt;"",G254,"")</f>
        <v>Joonas Kylliö</v>
      </c>
      <c r="E263" s="87"/>
      <c r="F263" s="88"/>
      <c r="G263" s="88"/>
      <c r="H263" s="88"/>
      <c r="I263" s="88"/>
      <c r="J263" s="88"/>
      <c r="K263" s="89">
        <f>IF(ISBLANK(F263),"",COUNTIF(F263:J263,"&gt;=0"))</f>
      </c>
      <c r="L263" s="90">
        <f>IF(ISBLANK(F263),"",(IF(LEFT(F263,1)="-",1,0)+IF(LEFT(G263,1)="-",1,0)+IF(LEFT(H263,1)="-",1,0)+IF(LEFT(I263,1)="-",1,0)+IF(LEFT(J263,1)="-",1,0)))</f>
      </c>
      <c r="M263" s="91">
        <f t="shared" si="11"/>
      </c>
      <c r="N263" s="91">
        <f t="shared" si="11"/>
      </c>
    </row>
    <row r="264" spans="2:14" ht="12.75">
      <c r="B264" s="78"/>
      <c r="C264" s="55"/>
      <c r="D264" s="55"/>
      <c r="E264" s="55"/>
      <c r="F264" s="55"/>
      <c r="G264" s="55"/>
      <c r="H264" s="55"/>
      <c r="I264" s="159" t="s">
        <v>83</v>
      </c>
      <c r="J264" s="159"/>
      <c r="K264" s="92">
        <f>SUM(K259:K263)</f>
        <v>9</v>
      </c>
      <c r="L264" s="92">
        <f>SUM(L259:L263)</f>
        <v>2</v>
      </c>
      <c r="M264" s="92">
        <f>SUM(M259:M263)</f>
        <v>3</v>
      </c>
      <c r="N264" s="92">
        <f>SUM(N259:N263)</f>
        <v>0</v>
      </c>
    </row>
    <row r="265" spans="2:14" ht="12.75">
      <c r="B265" s="93" t="s">
        <v>84</v>
      </c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94"/>
    </row>
    <row r="266" spans="2:14" ht="12.75">
      <c r="B266" s="95" t="s">
        <v>85</v>
      </c>
      <c r="C266" s="96"/>
      <c r="D266" s="96" t="s">
        <v>86</v>
      </c>
      <c r="E266" s="53"/>
      <c r="F266" s="96"/>
      <c r="G266" s="96" t="s">
        <v>19</v>
      </c>
      <c r="H266" s="53"/>
      <c r="I266" s="96"/>
      <c r="J266" s="97" t="s">
        <v>87</v>
      </c>
      <c r="K266" s="60"/>
      <c r="L266" s="55"/>
      <c r="M266" s="55"/>
      <c r="N266" s="94"/>
    </row>
    <row r="267" spans="2:14" ht="18.75" thickBot="1">
      <c r="B267" s="98"/>
      <c r="C267" s="99"/>
      <c r="D267" s="99"/>
      <c r="E267" s="99"/>
      <c r="F267" s="99"/>
      <c r="G267" s="99"/>
      <c r="H267" s="99"/>
      <c r="I267" s="99"/>
      <c r="J267" s="153" t="str">
        <f>IF(M264=3,C253,IF(N264=3,G253,""))</f>
        <v>PT Espoo</v>
      </c>
      <c r="K267" s="153"/>
      <c r="L267" s="153"/>
      <c r="M267" s="153"/>
      <c r="N267" s="153"/>
    </row>
    <row r="270" ht="13.5" thickBot="1"/>
    <row r="271" spans="2:14" ht="16.5" thickTop="1">
      <c r="B271" s="49"/>
      <c r="C271" s="50"/>
      <c r="D271" s="51"/>
      <c r="E271" s="51"/>
      <c r="F271" s="169" t="s">
        <v>61</v>
      </c>
      <c r="G271" s="169"/>
      <c r="H271" s="170"/>
      <c r="I271" s="170"/>
      <c r="J271" s="170"/>
      <c r="K271" s="170"/>
      <c r="L271" s="170"/>
      <c r="M271" s="170"/>
      <c r="N271" s="170"/>
    </row>
    <row r="272" spans="2:14" ht="15.75">
      <c r="B272" s="52"/>
      <c r="C272" s="53"/>
      <c r="D272" s="54"/>
      <c r="E272" s="55"/>
      <c r="F272" s="171" t="s">
        <v>62</v>
      </c>
      <c r="G272" s="171"/>
      <c r="H272" s="172"/>
      <c r="I272" s="172"/>
      <c r="J272" s="172"/>
      <c r="K272" s="172"/>
      <c r="L272" s="172"/>
      <c r="M272" s="172"/>
      <c r="N272" s="172"/>
    </row>
    <row r="273" spans="2:14" ht="15.75">
      <c r="B273" s="56"/>
      <c r="C273" s="57"/>
      <c r="D273" s="55"/>
      <c r="E273" s="55"/>
      <c r="F273" s="173" t="s">
        <v>63</v>
      </c>
      <c r="G273" s="173"/>
      <c r="H273" s="174" t="s">
        <v>168</v>
      </c>
      <c r="I273" s="174"/>
      <c r="J273" s="174"/>
      <c r="K273" s="174"/>
      <c r="L273" s="174"/>
      <c r="M273" s="174"/>
      <c r="N273" s="174"/>
    </row>
    <row r="274" spans="2:14" ht="21" thickBot="1">
      <c r="B274" s="58"/>
      <c r="C274" s="59" t="s">
        <v>64</v>
      </c>
      <c r="D274" s="60"/>
      <c r="E274" s="55"/>
      <c r="F274" s="160" t="s">
        <v>65</v>
      </c>
      <c r="G274" s="160"/>
      <c r="H274" s="161"/>
      <c r="I274" s="161"/>
      <c r="J274" s="161"/>
      <c r="K274" s="61" t="s">
        <v>66</v>
      </c>
      <c r="L274" s="162"/>
      <c r="M274" s="162"/>
      <c r="N274" s="162"/>
    </row>
    <row r="275" spans="2:14" ht="15" thickTop="1">
      <c r="B275" s="62"/>
      <c r="C275" s="63"/>
      <c r="D275" s="55"/>
      <c r="E275" s="55"/>
      <c r="F275" s="64"/>
      <c r="G275" s="63"/>
      <c r="H275" s="63"/>
      <c r="I275" s="65"/>
      <c r="J275" s="66"/>
      <c r="K275" s="67"/>
      <c r="L275" s="67"/>
      <c r="M275" s="67"/>
      <c r="N275" s="68"/>
    </row>
    <row r="276" spans="2:14" ht="16.5" thickBot="1">
      <c r="B276" s="69" t="s">
        <v>67</v>
      </c>
      <c r="C276" s="163" t="s">
        <v>23</v>
      </c>
      <c r="D276" s="163"/>
      <c r="E276" s="70"/>
      <c r="F276" s="71" t="s">
        <v>68</v>
      </c>
      <c r="G276" s="164" t="s">
        <v>41</v>
      </c>
      <c r="H276" s="164"/>
      <c r="I276" s="164"/>
      <c r="J276" s="164"/>
      <c r="K276" s="164"/>
      <c r="L276" s="164"/>
      <c r="M276" s="164"/>
      <c r="N276" s="164"/>
    </row>
    <row r="277" spans="2:14" ht="12.75">
      <c r="B277" s="72" t="s">
        <v>69</v>
      </c>
      <c r="C277" s="165" t="s">
        <v>126</v>
      </c>
      <c r="D277" s="166"/>
      <c r="E277" s="73"/>
      <c r="F277" s="74" t="s">
        <v>70</v>
      </c>
      <c r="G277" s="167" t="s">
        <v>90</v>
      </c>
      <c r="H277" s="168"/>
      <c r="I277" s="168"/>
      <c r="J277" s="168"/>
      <c r="K277" s="168"/>
      <c r="L277" s="168"/>
      <c r="M277" s="168"/>
      <c r="N277" s="168"/>
    </row>
    <row r="278" spans="2:14" ht="12.75">
      <c r="B278" s="75" t="s">
        <v>71</v>
      </c>
      <c r="C278" s="154" t="s">
        <v>152</v>
      </c>
      <c r="D278" s="155"/>
      <c r="E278" s="73"/>
      <c r="F278" s="76" t="s">
        <v>72</v>
      </c>
      <c r="G278" s="156" t="s">
        <v>88</v>
      </c>
      <c r="H278" s="157"/>
      <c r="I278" s="157"/>
      <c r="J278" s="157"/>
      <c r="K278" s="157"/>
      <c r="L278" s="157"/>
      <c r="M278" s="157"/>
      <c r="N278" s="157"/>
    </row>
    <row r="279" spans="2:14" ht="12.75">
      <c r="B279" s="75" t="s">
        <v>73</v>
      </c>
      <c r="C279" s="154" t="s">
        <v>102</v>
      </c>
      <c r="D279" s="155"/>
      <c r="E279" s="73"/>
      <c r="F279" s="77" t="s">
        <v>74</v>
      </c>
      <c r="G279" s="156" t="s">
        <v>89</v>
      </c>
      <c r="H279" s="157"/>
      <c r="I279" s="157"/>
      <c r="J279" s="157"/>
      <c r="K279" s="157"/>
      <c r="L279" s="157"/>
      <c r="M279" s="157"/>
      <c r="N279" s="157"/>
    </row>
    <row r="280" spans="2:14" ht="15.75">
      <c r="B280" s="78"/>
      <c r="C280" s="55"/>
      <c r="D280" s="55"/>
      <c r="E280" s="55"/>
      <c r="F280" s="64"/>
      <c r="G280" s="79"/>
      <c r="H280" s="79"/>
      <c r="I280" s="79"/>
      <c r="J280" s="55"/>
      <c r="K280" s="55"/>
      <c r="L280" s="55"/>
      <c r="M280" s="80"/>
      <c r="N280" s="81"/>
    </row>
    <row r="281" spans="2:14" ht="12.75">
      <c r="B281" s="82" t="s">
        <v>75</v>
      </c>
      <c r="C281" s="55"/>
      <c r="D281" s="55"/>
      <c r="E281" s="55"/>
      <c r="F281" s="83">
        <v>1</v>
      </c>
      <c r="G281" s="83">
        <v>2</v>
      </c>
      <c r="H281" s="83">
        <v>3</v>
      </c>
      <c r="I281" s="83">
        <v>4</v>
      </c>
      <c r="J281" s="83">
        <v>5</v>
      </c>
      <c r="K281" s="158" t="s">
        <v>7</v>
      </c>
      <c r="L281" s="158"/>
      <c r="M281" s="83" t="s">
        <v>76</v>
      </c>
      <c r="N281" s="84" t="s">
        <v>77</v>
      </c>
    </row>
    <row r="282" spans="2:14" ht="12.75">
      <c r="B282" s="85" t="s">
        <v>78</v>
      </c>
      <c r="C282" s="86" t="str">
        <f>IF(C277&gt;"",C277,"")</f>
        <v>Leo Kettula</v>
      </c>
      <c r="D282" s="86" t="str">
        <f>IF(G277&gt;"",G277,"")</f>
        <v>Matias Vesalainen</v>
      </c>
      <c r="E282" s="87"/>
      <c r="F282" s="88">
        <v>-11</v>
      </c>
      <c r="G282" s="88">
        <v>-7</v>
      </c>
      <c r="H282" s="88">
        <v>-8</v>
      </c>
      <c r="I282" s="88"/>
      <c r="J282" s="88"/>
      <c r="K282" s="89">
        <f>IF(ISBLANK(F282),"",COUNTIF(F282:J282,"&gt;=0"))</f>
        <v>0</v>
      </c>
      <c r="L282" s="90">
        <f>IF(ISBLANK(F282),"",(IF(LEFT(F282,1)="-",1,0)+IF(LEFT(G282,1)="-",1,0)+IF(LEFT(H282,1)="-",1,0)+IF(LEFT(I282,1)="-",1,0)+IF(LEFT(J282,1)="-",1,0)))</f>
        <v>3</v>
      </c>
      <c r="M282" s="91">
        <f aca="true" t="shared" si="12" ref="M282:N286">IF(K282=3,1,"")</f>
      </c>
      <c r="N282" s="91">
        <f t="shared" si="12"/>
        <v>1</v>
      </c>
    </row>
    <row r="283" spans="2:14" ht="12.75">
      <c r="B283" s="85" t="s">
        <v>79</v>
      </c>
      <c r="C283" s="86" t="str">
        <f>IF(C278&gt;"",C278,"")</f>
        <v>Lauri Hakaste</v>
      </c>
      <c r="D283" s="86" t="str">
        <f>IF(G278&gt;"",G278,"")</f>
        <v>Sam Khosravi</v>
      </c>
      <c r="E283" s="87"/>
      <c r="F283" s="88">
        <v>-5</v>
      </c>
      <c r="G283" s="88">
        <v>-4</v>
      </c>
      <c r="H283" s="88">
        <v>-2</v>
      </c>
      <c r="I283" s="88"/>
      <c r="J283" s="88"/>
      <c r="K283" s="89">
        <f>IF(ISBLANK(F283),"",COUNTIF(F283:J283,"&gt;=0"))</f>
        <v>0</v>
      </c>
      <c r="L283" s="90">
        <f>IF(ISBLANK(F283),"",(IF(LEFT(F283,1)="-",1,0)+IF(LEFT(G283,1)="-",1,0)+IF(LEFT(H283,1)="-",1,0)+IF(LEFT(I283,1)="-",1,0)+IF(LEFT(J283,1)="-",1,0)))</f>
        <v>3</v>
      </c>
      <c r="M283" s="91">
        <f t="shared" si="12"/>
      </c>
      <c r="N283" s="91">
        <f t="shared" si="12"/>
        <v>1</v>
      </c>
    </row>
    <row r="284" spans="2:14" ht="12.75">
      <c r="B284" s="85" t="s">
        <v>80</v>
      </c>
      <c r="C284" s="86" t="str">
        <f>IF(C279&gt;"",C279,"")</f>
        <v>Elim Engberg</v>
      </c>
      <c r="D284" s="86" t="str">
        <f>IF(G279&gt;"",G279,"")</f>
        <v>Rasmus Vesalainen</v>
      </c>
      <c r="E284" s="87"/>
      <c r="F284" s="88">
        <v>-3</v>
      </c>
      <c r="G284" s="88">
        <v>-3</v>
      </c>
      <c r="H284" s="88">
        <v>-7</v>
      </c>
      <c r="I284" s="88"/>
      <c r="J284" s="88"/>
      <c r="K284" s="89">
        <f>IF(ISBLANK(F284),"",COUNTIF(F284:J284,"&gt;=0"))</f>
        <v>0</v>
      </c>
      <c r="L284" s="90">
        <f>IF(ISBLANK(F284),"",(IF(LEFT(F284,1)="-",1,0)+IF(LEFT(G284,1)="-",1,0)+IF(LEFT(H284,1)="-",1,0)+IF(LEFT(I284,1)="-",1,0)+IF(LEFT(J284,1)="-",1,0)))</f>
        <v>3</v>
      </c>
      <c r="M284" s="91">
        <f t="shared" si="12"/>
      </c>
      <c r="N284" s="91">
        <f t="shared" si="12"/>
        <v>1</v>
      </c>
    </row>
    <row r="285" spans="2:14" ht="12.75">
      <c r="B285" s="85" t="s">
        <v>81</v>
      </c>
      <c r="C285" s="86" t="str">
        <f>IF(C277&gt;"",C277,"")</f>
        <v>Leo Kettula</v>
      </c>
      <c r="D285" s="86" t="str">
        <f>IF(G278&gt;"",G278,"")</f>
        <v>Sam Khosravi</v>
      </c>
      <c r="E285" s="87"/>
      <c r="F285" s="88"/>
      <c r="G285" s="88"/>
      <c r="H285" s="88"/>
      <c r="I285" s="88"/>
      <c r="J285" s="88"/>
      <c r="K285" s="89">
        <f>IF(ISBLANK(F285),"",COUNTIF(F285:J285,"&gt;=0"))</f>
      </c>
      <c r="L285" s="90">
        <f>IF(ISBLANK(F285),"",(IF(LEFT(F285,1)="-",1,0)+IF(LEFT(G285,1)="-",1,0)+IF(LEFT(H285,1)="-",1,0)+IF(LEFT(I285,1)="-",1,0)+IF(LEFT(J285,1)="-",1,0)))</f>
      </c>
      <c r="M285" s="91">
        <f t="shared" si="12"/>
      </c>
      <c r="N285" s="91">
        <f t="shared" si="12"/>
      </c>
    </row>
    <row r="286" spans="2:14" ht="12.75">
      <c r="B286" s="85" t="s">
        <v>82</v>
      </c>
      <c r="C286" s="86" t="str">
        <f>IF(C278&gt;"",C278,"")</f>
        <v>Lauri Hakaste</v>
      </c>
      <c r="D286" s="86" t="str">
        <f>IF(G277&gt;"",G277,"")</f>
        <v>Matias Vesalainen</v>
      </c>
      <c r="E286" s="87"/>
      <c r="F286" s="88"/>
      <c r="G286" s="88"/>
      <c r="H286" s="88"/>
      <c r="I286" s="88"/>
      <c r="J286" s="88"/>
      <c r="K286" s="89">
        <f>IF(ISBLANK(F286),"",COUNTIF(F286:J286,"&gt;=0"))</f>
      </c>
      <c r="L286" s="90">
        <f>IF(ISBLANK(F286),"",(IF(LEFT(F286,1)="-",1,0)+IF(LEFT(G286,1)="-",1,0)+IF(LEFT(H286,1)="-",1,0)+IF(LEFT(I286,1)="-",1,0)+IF(LEFT(J286,1)="-",1,0)))</f>
      </c>
      <c r="M286" s="91">
        <f t="shared" si="12"/>
      </c>
      <c r="N286" s="91">
        <f t="shared" si="12"/>
      </c>
    </row>
    <row r="287" spans="2:14" ht="12.75">
      <c r="B287" s="78"/>
      <c r="C287" s="55"/>
      <c r="D287" s="55"/>
      <c r="E287" s="55"/>
      <c r="F287" s="55"/>
      <c r="G287" s="55"/>
      <c r="H287" s="55"/>
      <c r="I287" s="159" t="s">
        <v>83</v>
      </c>
      <c r="J287" s="159"/>
      <c r="K287" s="92">
        <f>SUM(K282:K286)</f>
        <v>0</v>
      </c>
      <c r="L287" s="92">
        <f>SUM(L282:L286)</f>
        <v>9</v>
      </c>
      <c r="M287" s="92">
        <f>SUM(M282:M286)</f>
        <v>0</v>
      </c>
      <c r="N287" s="92">
        <f>SUM(N282:N286)</f>
        <v>3</v>
      </c>
    </row>
    <row r="288" spans="2:14" ht="12.75">
      <c r="B288" s="93" t="s">
        <v>84</v>
      </c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94"/>
    </row>
    <row r="289" spans="2:14" ht="12.75">
      <c r="B289" s="95" t="s">
        <v>85</v>
      </c>
      <c r="C289" s="96"/>
      <c r="D289" s="96" t="s">
        <v>86</v>
      </c>
      <c r="E289" s="53"/>
      <c r="F289" s="96"/>
      <c r="G289" s="96" t="s">
        <v>19</v>
      </c>
      <c r="H289" s="53"/>
      <c r="I289" s="96"/>
      <c r="J289" s="97" t="s">
        <v>87</v>
      </c>
      <c r="K289" s="60"/>
      <c r="L289" s="55"/>
      <c r="M289" s="55"/>
      <c r="N289" s="94"/>
    </row>
    <row r="290" spans="2:14" ht="18.75" thickBot="1">
      <c r="B290" s="98"/>
      <c r="C290" s="99"/>
      <c r="D290" s="99"/>
      <c r="E290" s="99"/>
      <c r="F290" s="99"/>
      <c r="G290" s="99"/>
      <c r="H290" s="99"/>
      <c r="I290" s="99"/>
      <c r="J290" s="153" t="str">
        <f>IF(M287=3,C276,IF(N287=3,G276,""))</f>
        <v>KoKa</v>
      </c>
      <c r="K290" s="153"/>
      <c r="L290" s="153"/>
      <c r="M290" s="153"/>
      <c r="N290" s="153"/>
    </row>
    <row r="292" ht="13.5" thickBot="1">
      <c r="B292" s="150" t="s">
        <v>165</v>
      </c>
    </row>
    <row r="293" spans="2:14" ht="16.5" thickTop="1">
      <c r="B293" s="49"/>
      <c r="C293" s="50"/>
      <c r="D293" s="51"/>
      <c r="E293" s="51"/>
      <c r="F293" s="169" t="s">
        <v>61</v>
      </c>
      <c r="G293" s="169"/>
      <c r="H293" s="170"/>
      <c r="I293" s="170"/>
      <c r="J293" s="170"/>
      <c r="K293" s="170"/>
      <c r="L293" s="170"/>
      <c r="M293" s="170"/>
      <c r="N293" s="170"/>
    </row>
    <row r="294" spans="2:14" ht="15.75">
      <c r="B294" s="52"/>
      <c r="C294" s="53"/>
      <c r="D294" s="54"/>
      <c r="E294" s="55"/>
      <c r="F294" s="171" t="s">
        <v>62</v>
      </c>
      <c r="G294" s="171"/>
      <c r="H294" s="172"/>
      <c r="I294" s="172"/>
      <c r="J294" s="172"/>
      <c r="K294" s="172"/>
      <c r="L294" s="172"/>
      <c r="M294" s="172"/>
      <c r="N294" s="172"/>
    </row>
    <row r="295" spans="2:14" ht="15.75">
      <c r="B295" s="56"/>
      <c r="C295" s="57"/>
      <c r="D295" s="55"/>
      <c r="E295" s="55"/>
      <c r="F295" s="173" t="s">
        <v>63</v>
      </c>
      <c r="G295" s="173"/>
      <c r="H295" s="174" t="s">
        <v>183</v>
      </c>
      <c r="I295" s="174"/>
      <c r="J295" s="174"/>
      <c r="K295" s="174"/>
      <c r="L295" s="174"/>
      <c r="M295" s="174"/>
      <c r="N295" s="174"/>
    </row>
    <row r="296" spans="2:14" ht="21" thickBot="1">
      <c r="B296" s="58"/>
      <c r="C296" s="59" t="s">
        <v>64</v>
      </c>
      <c r="D296" s="60"/>
      <c r="E296" s="55"/>
      <c r="F296" s="160" t="s">
        <v>65</v>
      </c>
      <c r="G296" s="160"/>
      <c r="H296" s="161"/>
      <c r="I296" s="161"/>
      <c r="J296" s="161"/>
      <c r="K296" s="61" t="s">
        <v>66</v>
      </c>
      <c r="L296" s="162"/>
      <c r="M296" s="162"/>
      <c r="N296" s="162"/>
    </row>
    <row r="297" spans="2:14" ht="15" thickTop="1">
      <c r="B297" s="62"/>
      <c r="C297" s="63"/>
      <c r="D297" s="55"/>
      <c r="E297" s="55"/>
      <c r="F297" s="64"/>
      <c r="G297" s="63"/>
      <c r="H297" s="63"/>
      <c r="I297" s="65"/>
      <c r="J297" s="66"/>
      <c r="K297" s="67"/>
      <c r="L297" s="67"/>
      <c r="M297" s="67"/>
      <c r="N297" s="68"/>
    </row>
    <row r="298" spans="2:14" ht="16.5" thickBot="1">
      <c r="B298" s="69" t="s">
        <v>67</v>
      </c>
      <c r="C298" s="163" t="s">
        <v>33</v>
      </c>
      <c r="D298" s="163"/>
      <c r="E298" s="70"/>
      <c r="F298" s="71" t="s">
        <v>68</v>
      </c>
      <c r="G298" s="164" t="s">
        <v>41</v>
      </c>
      <c r="H298" s="164"/>
      <c r="I298" s="164"/>
      <c r="J298" s="164"/>
      <c r="K298" s="164"/>
      <c r="L298" s="164"/>
      <c r="M298" s="164"/>
      <c r="N298" s="164"/>
    </row>
    <row r="299" spans="2:14" ht="12.75">
      <c r="B299" s="72" t="s">
        <v>69</v>
      </c>
      <c r="C299" s="165" t="s">
        <v>99</v>
      </c>
      <c r="D299" s="166"/>
      <c r="E299" s="73"/>
      <c r="F299" s="74" t="s">
        <v>70</v>
      </c>
      <c r="G299" s="167" t="s">
        <v>90</v>
      </c>
      <c r="H299" s="168"/>
      <c r="I299" s="168"/>
      <c r="J299" s="168"/>
      <c r="K299" s="168"/>
      <c r="L299" s="168"/>
      <c r="M299" s="168"/>
      <c r="N299" s="168"/>
    </row>
    <row r="300" spans="2:14" ht="12.75">
      <c r="B300" s="75" t="s">
        <v>71</v>
      </c>
      <c r="C300" s="154" t="s">
        <v>169</v>
      </c>
      <c r="D300" s="155"/>
      <c r="E300" s="73"/>
      <c r="F300" s="76" t="s">
        <v>72</v>
      </c>
      <c r="G300" s="156" t="s">
        <v>88</v>
      </c>
      <c r="H300" s="157"/>
      <c r="I300" s="157"/>
      <c r="J300" s="157"/>
      <c r="K300" s="157"/>
      <c r="L300" s="157"/>
      <c r="M300" s="157"/>
      <c r="N300" s="157"/>
    </row>
    <row r="301" spans="2:14" ht="12.75">
      <c r="B301" s="75" t="s">
        <v>73</v>
      </c>
      <c r="C301" s="154" t="s">
        <v>170</v>
      </c>
      <c r="D301" s="155"/>
      <c r="E301" s="73"/>
      <c r="F301" s="77" t="s">
        <v>74</v>
      </c>
      <c r="G301" s="156" t="s">
        <v>89</v>
      </c>
      <c r="H301" s="157"/>
      <c r="I301" s="157"/>
      <c r="J301" s="157"/>
      <c r="K301" s="157"/>
      <c r="L301" s="157"/>
      <c r="M301" s="157"/>
      <c r="N301" s="157"/>
    </row>
    <row r="302" spans="2:14" ht="15.75">
      <c r="B302" s="78"/>
      <c r="C302" s="55"/>
      <c r="D302" s="55"/>
      <c r="E302" s="55"/>
      <c r="F302" s="64"/>
      <c r="G302" s="79"/>
      <c r="H302" s="79"/>
      <c r="I302" s="79"/>
      <c r="J302" s="55"/>
      <c r="K302" s="55"/>
      <c r="L302" s="55"/>
      <c r="M302" s="80"/>
      <c r="N302" s="81"/>
    </row>
    <row r="303" spans="2:14" ht="12.75">
      <c r="B303" s="82" t="s">
        <v>75</v>
      </c>
      <c r="C303" s="55"/>
      <c r="D303" s="55"/>
      <c r="E303" s="55"/>
      <c r="F303" s="83">
        <v>1</v>
      </c>
      <c r="G303" s="83">
        <v>2</v>
      </c>
      <c r="H303" s="83">
        <v>3</v>
      </c>
      <c r="I303" s="83">
        <v>4</v>
      </c>
      <c r="J303" s="83">
        <v>5</v>
      </c>
      <c r="K303" s="158" t="s">
        <v>7</v>
      </c>
      <c r="L303" s="158"/>
      <c r="M303" s="83" t="s">
        <v>76</v>
      </c>
      <c r="N303" s="84" t="s">
        <v>77</v>
      </c>
    </row>
    <row r="304" spans="2:14" ht="12.75">
      <c r="B304" s="85" t="s">
        <v>78</v>
      </c>
      <c r="C304" s="86" t="str">
        <f>IF(C299&gt;"",C299,"")</f>
        <v>Aleksi Räsänen</v>
      </c>
      <c r="D304" s="86" t="str">
        <f>IF(G299&gt;"",G299,"")</f>
        <v>Matias Vesalainen</v>
      </c>
      <c r="E304" s="87"/>
      <c r="F304" s="88">
        <v>-10</v>
      </c>
      <c r="G304" s="88">
        <v>5</v>
      </c>
      <c r="H304" s="88">
        <v>-7</v>
      </c>
      <c r="I304" s="88">
        <v>6</v>
      </c>
      <c r="J304" s="88">
        <v>7</v>
      </c>
      <c r="K304" s="89">
        <f>IF(ISBLANK(F304),"",COUNTIF(F304:J304,"&gt;=0"))</f>
        <v>3</v>
      </c>
      <c r="L304" s="90">
        <f>IF(ISBLANK(F304),"",(IF(LEFT(F304,1)="-",1,0)+IF(LEFT(G304,1)="-",1,0)+IF(LEFT(H304,1)="-",1,0)+IF(LEFT(I304,1)="-",1,0)+IF(LEFT(J304,1)="-",1,0)))</f>
        <v>2</v>
      </c>
      <c r="M304" s="91">
        <f aca="true" t="shared" si="13" ref="M304:N308">IF(K304=3,1,"")</f>
        <v>1</v>
      </c>
      <c r="N304" s="91">
        <f t="shared" si="13"/>
      </c>
    </row>
    <row r="305" spans="2:14" ht="12.75">
      <c r="B305" s="85" t="s">
        <v>79</v>
      </c>
      <c r="C305" s="86" t="str">
        <f>IF(C300&gt;"",C300,"")</f>
        <v>Arttu Pihkala</v>
      </c>
      <c r="D305" s="86" t="str">
        <f>IF(G300&gt;"",G300,"")</f>
        <v>Sam Khosravi</v>
      </c>
      <c r="E305" s="87"/>
      <c r="F305" s="88">
        <v>4</v>
      </c>
      <c r="G305" s="88">
        <v>8</v>
      </c>
      <c r="H305" s="88">
        <v>3</v>
      </c>
      <c r="I305" s="88"/>
      <c r="J305" s="88"/>
      <c r="K305" s="89">
        <f>IF(ISBLANK(F305),"",COUNTIF(F305:J305,"&gt;=0"))</f>
        <v>3</v>
      </c>
      <c r="L305" s="90">
        <f>IF(ISBLANK(F305),"",(IF(LEFT(F305,1)="-",1,0)+IF(LEFT(G305,1)="-",1,0)+IF(LEFT(H305,1)="-",1,0)+IF(LEFT(I305,1)="-",1,0)+IF(LEFT(J305,1)="-",1,0)))</f>
        <v>0</v>
      </c>
      <c r="M305" s="91">
        <f t="shared" si="13"/>
        <v>1</v>
      </c>
      <c r="N305" s="91">
        <f t="shared" si="13"/>
      </c>
    </row>
    <row r="306" spans="2:14" ht="12.75">
      <c r="B306" s="85" t="s">
        <v>80</v>
      </c>
      <c r="C306" s="86" t="str">
        <f>IF(C301&gt;"",C301,"")</f>
        <v>Sam Li</v>
      </c>
      <c r="D306" s="86" t="str">
        <f>IF(G301&gt;"",G301,"")</f>
        <v>Rasmus Vesalainen</v>
      </c>
      <c r="E306" s="87"/>
      <c r="F306" s="88">
        <v>-6</v>
      </c>
      <c r="G306" s="88">
        <v>3</v>
      </c>
      <c r="H306" s="88">
        <v>-10</v>
      </c>
      <c r="I306" s="88">
        <v>7</v>
      </c>
      <c r="J306" s="88">
        <v>8</v>
      </c>
      <c r="K306" s="89">
        <f>IF(ISBLANK(F306),"",COUNTIF(F306:J306,"&gt;=0"))</f>
        <v>3</v>
      </c>
      <c r="L306" s="90">
        <f>IF(ISBLANK(F306),"",(IF(LEFT(F306,1)="-",1,0)+IF(LEFT(G306,1)="-",1,0)+IF(LEFT(H306,1)="-",1,0)+IF(LEFT(I306,1)="-",1,0)+IF(LEFT(J306,1)="-",1,0)))</f>
        <v>2</v>
      </c>
      <c r="M306" s="91">
        <f t="shared" si="13"/>
        <v>1</v>
      </c>
      <c r="N306" s="91">
        <f t="shared" si="13"/>
      </c>
    </row>
    <row r="307" spans="2:14" ht="12.75">
      <c r="B307" s="85" t="s">
        <v>81</v>
      </c>
      <c r="C307" s="86" t="str">
        <f>IF(C299&gt;"",C299,"")</f>
        <v>Aleksi Räsänen</v>
      </c>
      <c r="D307" s="86" t="str">
        <f>IF(G300&gt;"",G300,"")</f>
        <v>Sam Khosravi</v>
      </c>
      <c r="E307" s="87"/>
      <c r="F307" s="88"/>
      <c r="G307" s="88"/>
      <c r="H307" s="88"/>
      <c r="I307" s="88"/>
      <c r="J307" s="88"/>
      <c r="K307" s="89">
        <f>IF(ISBLANK(F307),"",COUNTIF(F307:J307,"&gt;=0"))</f>
      </c>
      <c r="L307" s="90">
        <f>IF(ISBLANK(F307),"",(IF(LEFT(F307,1)="-",1,0)+IF(LEFT(G307,1)="-",1,0)+IF(LEFT(H307,1)="-",1,0)+IF(LEFT(I307,1)="-",1,0)+IF(LEFT(J307,1)="-",1,0)))</f>
      </c>
      <c r="M307" s="91">
        <f t="shared" si="13"/>
      </c>
      <c r="N307" s="91">
        <f t="shared" si="13"/>
      </c>
    </row>
    <row r="308" spans="2:14" ht="12.75">
      <c r="B308" s="85" t="s">
        <v>82</v>
      </c>
      <c r="C308" s="86" t="str">
        <f>IF(C300&gt;"",C300,"")</f>
        <v>Arttu Pihkala</v>
      </c>
      <c r="D308" s="86" t="str">
        <f>IF(G299&gt;"",G299,"")</f>
        <v>Matias Vesalainen</v>
      </c>
      <c r="E308" s="87"/>
      <c r="F308" s="88"/>
      <c r="G308" s="88"/>
      <c r="H308" s="88"/>
      <c r="I308" s="88"/>
      <c r="J308" s="88"/>
      <c r="K308" s="89">
        <f>IF(ISBLANK(F308),"",COUNTIF(F308:J308,"&gt;=0"))</f>
      </c>
      <c r="L308" s="90">
        <f>IF(ISBLANK(F308),"",(IF(LEFT(F308,1)="-",1,0)+IF(LEFT(G308,1)="-",1,0)+IF(LEFT(H308,1)="-",1,0)+IF(LEFT(I308,1)="-",1,0)+IF(LEFT(J308,1)="-",1,0)))</f>
      </c>
      <c r="M308" s="91">
        <f t="shared" si="13"/>
      </c>
      <c r="N308" s="91">
        <f t="shared" si="13"/>
      </c>
    </row>
    <row r="309" spans="2:14" ht="12.75">
      <c r="B309" s="78"/>
      <c r="C309" s="55"/>
      <c r="D309" s="55"/>
      <c r="E309" s="55"/>
      <c r="F309" s="55"/>
      <c r="G309" s="55"/>
      <c r="H309" s="55"/>
      <c r="I309" s="159" t="s">
        <v>83</v>
      </c>
      <c r="J309" s="159"/>
      <c r="K309" s="92">
        <f>SUM(K304:K308)</f>
        <v>9</v>
      </c>
      <c r="L309" s="92">
        <f>SUM(L304:L308)</f>
        <v>4</v>
      </c>
      <c r="M309" s="92">
        <f>SUM(M304:M308)</f>
        <v>3</v>
      </c>
      <c r="N309" s="92">
        <f>SUM(N304:N308)</f>
        <v>0</v>
      </c>
    </row>
    <row r="310" spans="2:14" ht="12.75">
      <c r="B310" s="93" t="s">
        <v>84</v>
      </c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94"/>
    </row>
    <row r="311" spans="2:14" ht="12.75">
      <c r="B311" s="95" t="s">
        <v>85</v>
      </c>
      <c r="C311" s="96"/>
      <c r="D311" s="96" t="s">
        <v>86</v>
      </c>
      <c r="E311" s="53"/>
      <c r="F311" s="96"/>
      <c r="G311" s="96" t="s">
        <v>19</v>
      </c>
      <c r="H311" s="53"/>
      <c r="I311" s="96"/>
      <c r="J311" s="97" t="s">
        <v>87</v>
      </c>
      <c r="K311" s="60"/>
      <c r="L311" s="55"/>
      <c r="M311" s="55"/>
      <c r="N311" s="94"/>
    </row>
    <row r="312" spans="2:14" ht="18.75" thickBot="1">
      <c r="B312" s="98"/>
      <c r="C312" s="99"/>
      <c r="D312" s="99"/>
      <c r="E312" s="99"/>
      <c r="F312" s="99"/>
      <c r="G312" s="99"/>
      <c r="H312" s="99"/>
      <c r="I312" s="99"/>
      <c r="J312" s="153" t="str">
        <f>IF(M309=3,C298,IF(N309=3,G298,""))</f>
        <v>PT Espoo</v>
      </c>
      <c r="K312" s="153"/>
      <c r="L312" s="153"/>
      <c r="M312" s="153"/>
      <c r="N312" s="153"/>
    </row>
  </sheetData>
  <sheetProtection/>
  <mergeCells count="280">
    <mergeCell ref="J222:N222"/>
    <mergeCell ref="C210:D210"/>
    <mergeCell ref="G210:N210"/>
    <mergeCell ref="C211:D211"/>
    <mergeCell ref="G211:N211"/>
    <mergeCell ref="K213:L213"/>
    <mergeCell ref="I219:J219"/>
    <mergeCell ref="F206:G206"/>
    <mergeCell ref="H206:J206"/>
    <mergeCell ref="L206:N206"/>
    <mergeCell ref="C208:D208"/>
    <mergeCell ref="G208:N208"/>
    <mergeCell ref="C209:D209"/>
    <mergeCell ref="G209:N209"/>
    <mergeCell ref="J199:N199"/>
    <mergeCell ref="F203:G203"/>
    <mergeCell ref="H203:N203"/>
    <mergeCell ref="F204:G204"/>
    <mergeCell ref="H204:N204"/>
    <mergeCell ref="F205:G205"/>
    <mergeCell ref="H205:N205"/>
    <mergeCell ref="C187:D187"/>
    <mergeCell ref="G187:N187"/>
    <mergeCell ref="C188:D188"/>
    <mergeCell ref="G188:N188"/>
    <mergeCell ref="K190:L190"/>
    <mergeCell ref="I196:J196"/>
    <mergeCell ref="F183:G183"/>
    <mergeCell ref="H183:J183"/>
    <mergeCell ref="L183:N183"/>
    <mergeCell ref="C185:D185"/>
    <mergeCell ref="G185:N185"/>
    <mergeCell ref="C186:D186"/>
    <mergeCell ref="G186:N186"/>
    <mergeCell ref="J176:N176"/>
    <mergeCell ref="F180:G180"/>
    <mergeCell ref="H180:N180"/>
    <mergeCell ref="F181:G181"/>
    <mergeCell ref="H181:N181"/>
    <mergeCell ref="F182:G182"/>
    <mergeCell ref="H182:N182"/>
    <mergeCell ref="C164:D164"/>
    <mergeCell ref="G164:N164"/>
    <mergeCell ref="C165:D165"/>
    <mergeCell ref="G165:N165"/>
    <mergeCell ref="K167:L167"/>
    <mergeCell ref="I173:J173"/>
    <mergeCell ref="F160:G160"/>
    <mergeCell ref="H160:J160"/>
    <mergeCell ref="L160:N160"/>
    <mergeCell ref="C162:D162"/>
    <mergeCell ref="G162:N162"/>
    <mergeCell ref="C163:D163"/>
    <mergeCell ref="G163:N163"/>
    <mergeCell ref="J154:N154"/>
    <mergeCell ref="F157:G157"/>
    <mergeCell ref="H157:N157"/>
    <mergeCell ref="F158:G158"/>
    <mergeCell ref="H158:N158"/>
    <mergeCell ref="F159:G159"/>
    <mergeCell ref="H159:N159"/>
    <mergeCell ref="C142:D142"/>
    <mergeCell ref="G142:N142"/>
    <mergeCell ref="C143:D143"/>
    <mergeCell ref="G143:N143"/>
    <mergeCell ref="K145:L145"/>
    <mergeCell ref="I151:J151"/>
    <mergeCell ref="F138:G138"/>
    <mergeCell ref="H138:J138"/>
    <mergeCell ref="L138:N138"/>
    <mergeCell ref="C140:D140"/>
    <mergeCell ref="G140:N140"/>
    <mergeCell ref="C141:D141"/>
    <mergeCell ref="G141:N141"/>
    <mergeCell ref="J132:N132"/>
    <mergeCell ref="F135:G135"/>
    <mergeCell ref="H135:N135"/>
    <mergeCell ref="F136:G136"/>
    <mergeCell ref="H136:N136"/>
    <mergeCell ref="F137:G137"/>
    <mergeCell ref="H137:N137"/>
    <mergeCell ref="C120:D120"/>
    <mergeCell ref="G120:N120"/>
    <mergeCell ref="C121:D121"/>
    <mergeCell ref="G121:N121"/>
    <mergeCell ref="K123:L123"/>
    <mergeCell ref="I129:J129"/>
    <mergeCell ref="F116:G116"/>
    <mergeCell ref="H116:J116"/>
    <mergeCell ref="L116:N116"/>
    <mergeCell ref="C118:D118"/>
    <mergeCell ref="G118:N118"/>
    <mergeCell ref="C119:D119"/>
    <mergeCell ref="G119:N119"/>
    <mergeCell ref="J110:N110"/>
    <mergeCell ref="F113:G113"/>
    <mergeCell ref="H113:N113"/>
    <mergeCell ref="F114:G114"/>
    <mergeCell ref="H114:N114"/>
    <mergeCell ref="F115:G115"/>
    <mergeCell ref="H115:N115"/>
    <mergeCell ref="C98:D98"/>
    <mergeCell ref="G98:N98"/>
    <mergeCell ref="C99:D99"/>
    <mergeCell ref="G99:N99"/>
    <mergeCell ref="K101:L101"/>
    <mergeCell ref="I107:J107"/>
    <mergeCell ref="F94:G94"/>
    <mergeCell ref="H94:J94"/>
    <mergeCell ref="L94:N94"/>
    <mergeCell ref="C96:D96"/>
    <mergeCell ref="G96:N96"/>
    <mergeCell ref="C97:D97"/>
    <mergeCell ref="G97:N97"/>
    <mergeCell ref="J88:N88"/>
    <mergeCell ref="F91:G91"/>
    <mergeCell ref="H91:N91"/>
    <mergeCell ref="F92:G92"/>
    <mergeCell ref="H92:N92"/>
    <mergeCell ref="F93:G93"/>
    <mergeCell ref="H93:N93"/>
    <mergeCell ref="C76:D76"/>
    <mergeCell ref="G76:N76"/>
    <mergeCell ref="C77:D77"/>
    <mergeCell ref="G77:N77"/>
    <mergeCell ref="K79:L79"/>
    <mergeCell ref="I85:J85"/>
    <mergeCell ref="F72:G72"/>
    <mergeCell ref="H72:J72"/>
    <mergeCell ref="L72:N72"/>
    <mergeCell ref="C74:D74"/>
    <mergeCell ref="G74:N74"/>
    <mergeCell ref="C75:D75"/>
    <mergeCell ref="G75:N75"/>
    <mergeCell ref="J66:N66"/>
    <mergeCell ref="F69:G69"/>
    <mergeCell ref="H69:N69"/>
    <mergeCell ref="F70:G70"/>
    <mergeCell ref="H70:N70"/>
    <mergeCell ref="F71:G71"/>
    <mergeCell ref="H71:N71"/>
    <mergeCell ref="C54:D54"/>
    <mergeCell ref="G54:N54"/>
    <mergeCell ref="C55:D55"/>
    <mergeCell ref="G55:N55"/>
    <mergeCell ref="K57:L57"/>
    <mergeCell ref="I63:J63"/>
    <mergeCell ref="F50:G50"/>
    <mergeCell ref="H50:J50"/>
    <mergeCell ref="L50:N50"/>
    <mergeCell ref="C52:D52"/>
    <mergeCell ref="G52:N52"/>
    <mergeCell ref="C53:D53"/>
    <mergeCell ref="G53:N53"/>
    <mergeCell ref="J44:N44"/>
    <mergeCell ref="F47:G47"/>
    <mergeCell ref="H47:N47"/>
    <mergeCell ref="F48:G48"/>
    <mergeCell ref="H48:N48"/>
    <mergeCell ref="F49:G49"/>
    <mergeCell ref="H49:N49"/>
    <mergeCell ref="C32:D32"/>
    <mergeCell ref="G32:N32"/>
    <mergeCell ref="C33:D33"/>
    <mergeCell ref="G33:N33"/>
    <mergeCell ref="K35:L35"/>
    <mergeCell ref="I41:J41"/>
    <mergeCell ref="F28:G28"/>
    <mergeCell ref="H28:J28"/>
    <mergeCell ref="L28:N28"/>
    <mergeCell ref="C30:D30"/>
    <mergeCell ref="G30:N30"/>
    <mergeCell ref="C31:D31"/>
    <mergeCell ref="G31:N31"/>
    <mergeCell ref="J22:N22"/>
    <mergeCell ref="F25:G25"/>
    <mergeCell ref="H25:N25"/>
    <mergeCell ref="F26:G26"/>
    <mergeCell ref="H26:N26"/>
    <mergeCell ref="F27:G27"/>
    <mergeCell ref="H27:N27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  <mergeCell ref="F225:G225"/>
    <mergeCell ref="H225:N225"/>
    <mergeCell ref="F226:G226"/>
    <mergeCell ref="H226:N226"/>
    <mergeCell ref="F227:G227"/>
    <mergeCell ref="H227:N227"/>
    <mergeCell ref="F228:G228"/>
    <mergeCell ref="H228:J228"/>
    <mergeCell ref="L228:N228"/>
    <mergeCell ref="C230:D230"/>
    <mergeCell ref="G230:N230"/>
    <mergeCell ref="C231:D231"/>
    <mergeCell ref="G231:N231"/>
    <mergeCell ref="C232:D232"/>
    <mergeCell ref="G232:N232"/>
    <mergeCell ref="C233:D233"/>
    <mergeCell ref="G233:N233"/>
    <mergeCell ref="K235:L235"/>
    <mergeCell ref="I241:J241"/>
    <mergeCell ref="J244:N244"/>
    <mergeCell ref="F248:G248"/>
    <mergeCell ref="H248:N248"/>
    <mergeCell ref="F249:G249"/>
    <mergeCell ref="H249:N249"/>
    <mergeCell ref="F250:G250"/>
    <mergeCell ref="H250:N250"/>
    <mergeCell ref="F251:G251"/>
    <mergeCell ref="H251:J251"/>
    <mergeCell ref="L251:N251"/>
    <mergeCell ref="C253:D253"/>
    <mergeCell ref="G253:N253"/>
    <mergeCell ref="C254:D254"/>
    <mergeCell ref="G254:N254"/>
    <mergeCell ref="C255:D255"/>
    <mergeCell ref="G255:N255"/>
    <mergeCell ref="C256:D256"/>
    <mergeCell ref="G256:N256"/>
    <mergeCell ref="K258:L258"/>
    <mergeCell ref="I264:J264"/>
    <mergeCell ref="J267:N267"/>
    <mergeCell ref="F271:G271"/>
    <mergeCell ref="H271:N271"/>
    <mergeCell ref="F272:G272"/>
    <mergeCell ref="H272:N272"/>
    <mergeCell ref="F273:G273"/>
    <mergeCell ref="H273:N273"/>
    <mergeCell ref="F274:G274"/>
    <mergeCell ref="H274:J274"/>
    <mergeCell ref="L274:N274"/>
    <mergeCell ref="C276:D276"/>
    <mergeCell ref="G276:N276"/>
    <mergeCell ref="C277:D277"/>
    <mergeCell ref="G277:N277"/>
    <mergeCell ref="C278:D278"/>
    <mergeCell ref="G278:N278"/>
    <mergeCell ref="C279:D279"/>
    <mergeCell ref="G279:N279"/>
    <mergeCell ref="K281:L281"/>
    <mergeCell ref="I287:J287"/>
    <mergeCell ref="J290:N290"/>
    <mergeCell ref="F293:G293"/>
    <mergeCell ref="H293:N293"/>
    <mergeCell ref="F294:G294"/>
    <mergeCell ref="H294:N294"/>
    <mergeCell ref="F295:G295"/>
    <mergeCell ref="H295:N295"/>
    <mergeCell ref="F296:G296"/>
    <mergeCell ref="H296:J296"/>
    <mergeCell ref="L296:N296"/>
    <mergeCell ref="C298:D298"/>
    <mergeCell ref="G298:N298"/>
    <mergeCell ref="C299:D299"/>
    <mergeCell ref="G299:N299"/>
    <mergeCell ref="J312:N312"/>
    <mergeCell ref="C300:D300"/>
    <mergeCell ref="G300:N300"/>
    <mergeCell ref="C301:D301"/>
    <mergeCell ref="G301:N301"/>
    <mergeCell ref="K303:L303"/>
    <mergeCell ref="I309:J30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4.57421875" style="0" customWidth="1"/>
    <col min="4" max="4" width="13.00390625" style="0" customWidth="1"/>
    <col min="5" max="7" width="24.57421875" style="0" customWidth="1"/>
    <col min="8" max="8" width="17.140625" style="0" customWidth="1"/>
    <col min="9" max="9" width="8.57421875" style="0" customWidth="1"/>
  </cols>
  <sheetData>
    <row r="2" spans="1:9" ht="18" customHeight="1">
      <c r="A2" s="2"/>
      <c r="B2" s="3" t="s">
        <v>0</v>
      </c>
      <c r="C2" s="4"/>
      <c r="D2" s="4"/>
      <c r="E2" s="5"/>
      <c r="F2" s="6"/>
      <c r="G2" s="7"/>
      <c r="H2" s="7"/>
      <c r="I2" s="8"/>
    </row>
    <row r="3" spans="1:9" ht="15" customHeight="1">
      <c r="A3" s="2"/>
      <c r="B3" s="9" t="s">
        <v>30</v>
      </c>
      <c r="C3" s="10"/>
      <c r="D3" s="10"/>
      <c r="E3" s="11"/>
      <c r="F3" s="6"/>
      <c r="G3" s="7"/>
      <c r="H3" s="7"/>
      <c r="I3" s="8"/>
    </row>
    <row r="4" spans="1:9" ht="15" customHeight="1">
      <c r="A4" s="2"/>
      <c r="B4" s="12" t="s">
        <v>2</v>
      </c>
      <c r="C4" s="13"/>
      <c r="D4" s="13"/>
      <c r="E4" s="14"/>
      <c r="F4" s="6"/>
      <c r="G4" s="7"/>
      <c r="H4" s="7"/>
      <c r="I4" s="8"/>
    </row>
    <row r="5" spans="1:9" ht="15" customHeight="1">
      <c r="A5" s="27"/>
      <c r="B5" s="28"/>
      <c r="C5" s="28"/>
      <c r="D5" s="28"/>
      <c r="E5" s="29"/>
      <c r="F5" s="7"/>
      <c r="G5" s="7"/>
      <c r="H5" s="7"/>
      <c r="I5" s="8"/>
    </row>
    <row r="6" spans="1:9" ht="13.5" customHeight="1">
      <c r="A6" s="30"/>
      <c r="B6" s="30" t="s">
        <v>3</v>
      </c>
      <c r="C6" s="30" t="s">
        <v>31</v>
      </c>
      <c r="D6" s="30" t="s">
        <v>5</v>
      </c>
      <c r="E6" s="6"/>
      <c r="F6" s="7"/>
      <c r="G6" s="7"/>
      <c r="H6" s="7"/>
      <c r="I6" s="8"/>
    </row>
    <row r="7" spans="1:9" ht="13.5" customHeight="1">
      <c r="A7" s="31">
        <v>1</v>
      </c>
      <c r="B7" s="31" t="s">
        <v>32</v>
      </c>
      <c r="C7" s="31" t="s">
        <v>33</v>
      </c>
      <c r="D7" s="31" t="s">
        <v>33</v>
      </c>
      <c r="E7" s="32" t="s">
        <v>33</v>
      </c>
      <c r="F7" s="7"/>
      <c r="G7" s="7"/>
      <c r="H7" s="33"/>
      <c r="I7" s="34"/>
    </row>
    <row r="8" spans="1:9" ht="13.5" customHeight="1">
      <c r="A8" s="31">
        <v>2</v>
      </c>
      <c r="B8" s="31"/>
      <c r="C8" s="31"/>
      <c r="D8" s="31"/>
      <c r="E8" s="35"/>
      <c r="F8" s="36"/>
      <c r="G8" s="7"/>
      <c r="H8" s="33"/>
      <c r="I8" s="34"/>
    </row>
    <row r="9" spans="1:9" ht="13.5" customHeight="1">
      <c r="A9" s="30">
        <v>3</v>
      </c>
      <c r="B9" s="30" t="s">
        <v>35</v>
      </c>
      <c r="C9" s="30" t="s">
        <v>24</v>
      </c>
      <c r="D9" s="30"/>
      <c r="E9" s="32" t="s">
        <v>10</v>
      </c>
      <c r="F9" s="35"/>
      <c r="G9" s="6"/>
      <c r="H9" s="33"/>
      <c r="I9" s="34"/>
    </row>
    <row r="10" spans="1:9" ht="13.5" customHeight="1">
      <c r="A10" s="30">
        <v>4</v>
      </c>
      <c r="B10" s="30" t="s">
        <v>36</v>
      </c>
      <c r="C10" s="30" t="s">
        <v>10</v>
      </c>
      <c r="D10" s="30"/>
      <c r="E10" s="37" t="s">
        <v>130</v>
      </c>
      <c r="F10" s="2"/>
      <c r="G10" s="36"/>
      <c r="H10" s="33"/>
      <c r="I10" s="34"/>
    </row>
    <row r="11" spans="1:9" ht="13.5" customHeight="1">
      <c r="A11" s="31">
        <v>5</v>
      </c>
      <c r="B11" s="31" t="s">
        <v>37</v>
      </c>
      <c r="C11" s="31" t="s">
        <v>23</v>
      </c>
      <c r="D11" s="31"/>
      <c r="E11" s="32" t="s">
        <v>23</v>
      </c>
      <c r="F11" s="2"/>
      <c r="G11" s="38"/>
      <c r="I11" s="34"/>
    </row>
    <row r="12" spans="1:9" ht="13.5" customHeight="1">
      <c r="A12" s="31">
        <v>6</v>
      </c>
      <c r="B12" s="31" t="s">
        <v>38</v>
      </c>
      <c r="C12" s="31" t="s">
        <v>11</v>
      </c>
      <c r="D12" s="31"/>
      <c r="E12" s="35" t="s">
        <v>128</v>
      </c>
      <c r="F12" s="39" t="s">
        <v>41</v>
      </c>
      <c r="G12" s="38"/>
      <c r="I12" s="34"/>
    </row>
    <row r="13" spans="1:9" ht="13.5" customHeight="1">
      <c r="A13" s="30">
        <v>7</v>
      </c>
      <c r="B13" s="30"/>
      <c r="C13" s="30"/>
      <c r="D13" s="30"/>
      <c r="E13" s="32" t="s">
        <v>41</v>
      </c>
      <c r="F13" s="37" t="s">
        <v>127</v>
      </c>
      <c r="G13" s="38"/>
      <c r="I13" s="34"/>
    </row>
    <row r="14" spans="1:9" ht="13.5" customHeight="1">
      <c r="A14" s="30">
        <v>8</v>
      </c>
      <c r="B14" s="30" t="s">
        <v>40</v>
      </c>
      <c r="C14" s="30" t="s">
        <v>41</v>
      </c>
      <c r="D14" s="30" t="s">
        <v>41</v>
      </c>
      <c r="E14" s="37"/>
      <c r="F14" s="7"/>
      <c r="G14" s="38"/>
      <c r="I14" s="34"/>
    </row>
    <row r="15" spans="6:9" ht="15" customHeight="1">
      <c r="F15" s="33"/>
      <c r="I15" s="34"/>
    </row>
    <row r="16" ht="13.5" customHeight="1">
      <c r="I16" s="34"/>
    </row>
    <row r="17" ht="13.5" customHeight="1">
      <c r="I17" s="34"/>
    </row>
    <row r="18" ht="13.5" customHeight="1">
      <c r="I18" s="34"/>
    </row>
    <row r="19" ht="13.5" customHeight="1">
      <c r="I19" s="34"/>
    </row>
    <row r="20" ht="13.5" customHeight="1">
      <c r="I20" s="34"/>
    </row>
    <row r="21" ht="13.5" customHeight="1">
      <c r="I21" s="34"/>
    </row>
    <row r="22" ht="13.5" customHeight="1">
      <c r="I22" s="34"/>
    </row>
    <row r="23" spans="7:9" ht="13.5" customHeight="1">
      <c r="G23" s="33"/>
      <c r="H23" s="33"/>
      <c r="I23" s="34"/>
    </row>
    <row r="24" spans="7:9" ht="15" customHeight="1">
      <c r="G24" s="7"/>
      <c r="H24" s="7"/>
      <c r="I24" s="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24.57421875" style="1" customWidth="1"/>
    <col min="4" max="4" width="12.28125" style="1" customWidth="1"/>
    <col min="5" max="5" width="7.140625" style="1" customWidth="1"/>
    <col min="6" max="6" width="7.00390625" style="1" customWidth="1"/>
    <col min="7" max="7" width="10.00390625" style="1" customWidth="1"/>
    <col min="8" max="8" width="7.00390625" style="1" customWidth="1"/>
    <col min="9" max="9" width="9.140625" style="1" customWidth="1"/>
    <col min="10" max="10" width="8.57421875" style="1" customWidth="1"/>
    <col min="11" max="16384" width="9.140625" style="1" customWidth="1"/>
  </cols>
  <sheetData>
    <row r="2" spans="1:256" ht="18" customHeight="1">
      <c r="A2" s="2"/>
      <c r="B2" s="3" t="s">
        <v>0</v>
      </c>
      <c r="C2" s="4"/>
      <c r="D2" s="4"/>
      <c r="E2" s="5"/>
      <c r="F2" s="6"/>
      <c r="G2" s="7"/>
      <c r="H2" s="7"/>
      <c r="I2" s="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2"/>
      <c r="B3" s="9" t="s">
        <v>42</v>
      </c>
      <c r="C3" s="10"/>
      <c r="D3" s="10"/>
      <c r="E3" s="11"/>
      <c r="F3" s="6"/>
      <c r="G3" s="7"/>
      <c r="H3" s="7"/>
      <c r="I3" s="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2"/>
      <c r="B4" s="12" t="s">
        <v>2</v>
      </c>
      <c r="C4" s="13"/>
      <c r="D4" s="13"/>
      <c r="E4" s="14"/>
      <c r="F4" s="6"/>
      <c r="G4" s="7"/>
      <c r="H4" s="7"/>
      <c r="I4" s="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15"/>
      <c r="B5" s="16"/>
      <c r="C5" s="16"/>
      <c r="D5" s="16"/>
      <c r="E5" s="16"/>
      <c r="F5" s="15"/>
      <c r="G5" s="15"/>
      <c r="H5" s="15"/>
      <c r="I5" s="17"/>
      <c r="J5" s="17"/>
    </row>
    <row r="6" spans="1:10" ht="14.25" customHeight="1">
      <c r="A6" s="18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9"/>
      <c r="J6" s="20"/>
    </row>
    <row r="7" spans="1:10" ht="14.25" customHeight="1">
      <c r="A7" s="21">
        <v>1</v>
      </c>
      <c r="B7" s="21" t="s">
        <v>39</v>
      </c>
      <c r="C7" s="21"/>
      <c r="D7" s="21"/>
      <c r="E7" s="21"/>
      <c r="F7" s="21"/>
      <c r="G7" s="21"/>
      <c r="H7" s="21"/>
      <c r="I7" s="19"/>
      <c r="J7" s="20"/>
    </row>
    <row r="8" spans="1:10" ht="14.25" customHeight="1">
      <c r="A8" s="21">
        <v>2</v>
      </c>
      <c r="B8" s="21" t="s">
        <v>34</v>
      </c>
      <c r="C8" s="21"/>
      <c r="D8" s="21"/>
      <c r="E8" s="21"/>
      <c r="F8" s="21"/>
      <c r="G8" s="21"/>
      <c r="H8" s="21"/>
      <c r="I8" s="19"/>
      <c r="J8" s="20"/>
    </row>
    <row r="9" spans="1:10" ht="14.25" customHeight="1">
      <c r="A9" s="21">
        <v>3</v>
      </c>
      <c r="B9" s="21" t="s">
        <v>43</v>
      </c>
      <c r="C9" s="21"/>
      <c r="D9" s="21"/>
      <c r="E9" s="21"/>
      <c r="F9" s="21"/>
      <c r="G9" s="21"/>
      <c r="H9" s="21"/>
      <c r="I9" s="19"/>
      <c r="J9" s="20"/>
    </row>
    <row r="10" spans="1:10" ht="15" customHeight="1">
      <c r="A10" s="22"/>
      <c r="B10" s="22"/>
      <c r="C10" s="23"/>
      <c r="D10" s="23"/>
      <c r="E10" s="23"/>
      <c r="F10" s="23"/>
      <c r="G10" s="23"/>
      <c r="H10" s="23"/>
      <c r="I10" s="24"/>
      <c r="J10" s="24"/>
    </row>
    <row r="11" spans="1:10" ht="14.25" customHeight="1">
      <c r="A11" s="20"/>
      <c r="B11" s="25"/>
      <c r="C11" s="18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18</v>
      </c>
      <c r="J11" s="18" t="s">
        <v>19</v>
      </c>
    </row>
    <row r="12" spans="1:10" ht="14.25" customHeight="1">
      <c r="A12" s="20"/>
      <c r="B12" s="25"/>
      <c r="C12" s="18" t="s">
        <v>20</v>
      </c>
      <c r="D12" s="18"/>
      <c r="E12" s="18"/>
      <c r="F12" s="18"/>
      <c r="G12" s="18"/>
      <c r="H12" s="18"/>
      <c r="I12" s="18"/>
      <c r="J12" s="21">
        <v>2</v>
      </c>
    </row>
    <row r="13" spans="1:10" ht="14.25" customHeight="1">
      <c r="A13" s="20"/>
      <c r="B13" s="25"/>
      <c r="C13" s="18" t="s">
        <v>21</v>
      </c>
      <c r="D13" s="18"/>
      <c r="E13" s="18"/>
      <c r="F13" s="18"/>
      <c r="G13" s="18"/>
      <c r="H13" s="18"/>
      <c r="I13" s="18"/>
      <c r="J13" s="21">
        <v>1</v>
      </c>
    </row>
    <row r="14" spans="1:10" ht="14.25" customHeight="1">
      <c r="A14" s="20"/>
      <c r="B14" s="25"/>
      <c r="C14" s="18" t="s">
        <v>22</v>
      </c>
      <c r="D14" s="18"/>
      <c r="E14" s="18"/>
      <c r="F14" s="18"/>
      <c r="G14" s="18"/>
      <c r="H14" s="18"/>
      <c r="I14" s="18"/>
      <c r="J14" s="21">
        <v>3</v>
      </c>
    </row>
    <row r="15" spans="1:10" ht="15" customHeight="1">
      <c r="A15" s="20"/>
      <c r="B15" s="20"/>
      <c r="C15" s="22"/>
      <c r="D15" s="22"/>
      <c r="E15" s="26"/>
      <c r="F15" s="22"/>
      <c r="G15" s="22"/>
      <c r="H15" s="22"/>
      <c r="I15" s="22"/>
      <c r="J15" s="22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3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24.57421875" style="1" customWidth="1"/>
    <col min="4" max="4" width="12.28125" style="1" customWidth="1"/>
    <col min="5" max="5" width="7.140625" style="1" customWidth="1"/>
    <col min="6" max="6" width="7.00390625" style="1" customWidth="1"/>
    <col min="7" max="7" width="10.00390625" style="1" customWidth="1"/>
    <col min="8" max="8" width="7.00390625" style="1" customWidth="1"/>
    <col min="9" max="9" width="9.140625" style="1" customWidth="1"/>
    <col min="10" max="10" width="8.57421875" style="1" customWidth="1"/>
    <col min="11" max="16384" width="9.140625" style="1" customWidth="1"/>
  </cols>
  <sheetData>
    <row r="2" spans="1:256" ht="18" customHeight="1">
      <c r="A2" s="2"/>
      <c r="B2" s="3" t="s">
        <v>0</v>
      </c>
      <c r="C2" s="4"/>
      <c r="D2" s="4"/>
      <c r="E2" s="5"/>
      <c r="F2" s="6"/>
      <c r="G2" s="7"/>
      <c r="H2" s="7"/>
      <c r="I2" s="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2"/>
      <c r="B3" s="9" t="s">
        <v>44</v>
      </c>
      <c r="C3" s="10"/>
      <c r="D3" s="10"/>
      <c r="E3" s="11"/>
      <c r="F3" s="6"/>
      <c r="G3" s="7"/>
      <c r="H3" s="7"/>
      <c r="I3" s="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2"/>
      <c r="B4" s="12" t="s">
        <v>2</v>
      </c>
      <c r="C4" s="13"/>
      <c r="D4" s="13"/>
      <c r="E4" s="14"/>
      <c r="F4" s="6"/>
      <c r="G4" s="7"/>
      <c r="H4" s="7"/>
      <c r="I4" s="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6" spans="1:10" ht="14.25" customHeight="1">
      <c r="A6" s="18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9"/>
      <c r="J6" s="20"/>
    </row>
    <row r="7" spans="1:10" ht="14.25" customHeight="1">
      <c r="A7" s="21">
        <v>1</v>
      </c>
      <c r="B7" s="21">
        <v>5186</v>
      </c>
      <c r="C7" s="21" t="s">
        <v>41</v>
      </c>
      <c r="D7" s="21" t="s">
        <v>41</v>
      </c>
      <c r="E7" s="21"/>
      <c r="F7" s="21"/>
      <c r="G7" s="21"/>
      <c r="H7" s="21">
        <v>1</v>
      </c>
      <c r="I7" s="19"/>
      <c r="J7" s="20"/>
    </row>
    <row r="8" spans="1:10" ht="14.25" customHeight="1">
      <c r="A8" s="21">
        <v>2</v>
      </c>
      <c r="B8" s="21">
        <v>3403</v>
      </c>
      <c r="C8" s="21" t="s">
        <v>23</v>
      </c>
      <c r="D8" s="21" t="s">
        <v>23</v>
      </c>
      <c r="E8" s="21"/>
      <c r="F8" s="21"/>
      <c r="G8" s="21"/>
      <c r="H8" s="21">
        <v>2</v>
      </c>
      <c r="I8" s="19"/>
      <c r="J8" s="20"/>
    </row>
    <row r="9" spans="1:10" ht="14.25" customHeight="1">
      <c r="A9" s="21">
        <v>3</v>
      </c>
      <c r="B9" s="21">
        <v>2818</v>
      </c>
      <c r="C9" s="21" t="s">
        <v>12</v>
      </c>
      <c r="D9" s="21" t="s">
        <v>12</v>
      </c>
      <c r="E9" s="21"/>
      <c r="F9" s="21"/>
      <c r="G9" s="21"/>
      <c r="H9" s="21">
        <v>4</v>
      </c>
      <c r="I9" s="19"/>
      <c r="J9" s="20"/>
    </row>
    <row r="10" spans="1:10" ht="14.25" customHeight="1">
      <c r="A10" s="21">
        <v>4</v>
      </c>
      <c r="B10" s="21">
        <v>2176</v>
      </c>
      <c r="C10" s="21" t="s">
        <v>45</v>
      </c>
      <c r="D10" s="21" t="s">
        <v>33</v>
      </c>
      <c r="E10" s="21"/>
      <c r="F10" s="21"/>
      <c r="G10" s="21"/>
      <c r="H10" s="21">
        <v>3</v>
      </c>
      <c r="I10" s="19"/>
      <c r="J10" s="20"/>
    </row>
    <row r="11" spans="1:10" ht="15" customHeight="1">
      <c r="A11" s="22"/>
      <c r="B11" s="22"/>
      <c r="C11" s="23"/>
      <c r="D11" s="23"/>
      <c r="E11" s="23"/>
      <c r="F11" s="23"/>
      <c r="G11" s="23"/>
      <c r="H11" s="23"/>
      <c r="I11" s="24"/>
      <c r="J11" s="24"/>
    </row>
    <row r="12" spans="1:10" ht="14.25" customHeight="1">
      <c r="A12" s="20"/>
      <c r="B12" s="25"/>
      <c r="C12" s="18"/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</row>
    <row r="13" spans="1:10" ht="14.25" customHeight="1">
      <c r="A13" s="20"/>
      <c r="B13" s="25"/>
      <c r="C13" s="18" t="s">
        <v>20</v>
      </c>
      <c r="D13" s="18"/>
      <c r="E13" s="18"/>
      <c r="F13" s="18"/>
      <c r="G13" s="18"/>
      <c r="H13" s="18"/>
      <c r="I13" s="18" t="s">
        <v>127</v>
      </c>
      <c r="J13" s="21">
        <v>4</v>
      </c>
    </row>
    <row r="14" spans="1:10" ht="14.25" customHeight="1">
      <c r="A14" s="20"/>
      <c r="B14" s="25"/>
      <c r="C14" s="18" t="s">
        <v>27</v>
      </c>
      <c r="D14" s="18"/>
      <c r="E14" s="18"/>
      <c r="F14" s="18"/>
      <c r="G14" s="18"/>
      <c r="H14" s="18"/>
      <c r="I14" s="18" t="s">
        <v>127</v>
      </c>
      <c r="J14" s="21">
        <v>3</v>
      </c>
    </row>
    <row r="15" spans="1:10" ht="14.25" customHeight="1">
      <c r="A15" s="20"/>
      <c r="B15" s="25"/>
      <c r="C15" s="18" t="s">
        <v>28</v>
      </c>
      <c r="D15" s="18"/>
      <c r="E15" s="18"/>
      <c r="F15" s="18"/>
      <c r="G15" s="18"/>
      <c r="H15" s="18"/>
      <c r="I15" s="18" t="s">
        <v>127</v>
      </c>
      <c r="J15" s="21">
        <v>2</v>
      </c>
    </row>
    <row r="16" spans="1:10" ht="14.25" customHeight="1">
      <c r="A16" s="20"/>
      <c r="B16" s="25"/>
      <c r="C16" s="18" t="s">
        <v>21</v>
      </c>
      <c r="D16" s="18"/>
      <c r="E16" s="18"/>
      <c r="F16" s="18"/>
      <c r="G16" s="18"/>
      <c r="H16" s="18"/>
      <c r="I16" s="18" t="s">
        <v>127</v>
      </c>
      <c r="J16" s="21">
        <v>4</v>
      </c>
    </row>
    <row r="17" spans="1:10" ht="14.25" customHeight="1">
      <c r="A17" s="20"/>
      <c r="B17" s="25"/>
      <c r="C17" s="18" t="s">
        <v>22</v>
      </c>
      <c r="D17" s="18"/>
      <c r="E17" s="18"/>
      <c r="F17" s="18"/>
      <c r="G17" s="18"/>
      <c r="H17" s="18"/>
      <c r="I17" s="18" t="s">
        <v>127</v>
      </c>
      <c r="J17" s="21">
        <v>3</v>
      </c>
    </row>
    <row r="18" spans="1:10" ht="14.25" customHeight="1">
      <c r="A18" s="20"/>
      <c r="B18" s="25"/>
      <c r="C18" s="18" t="s">
        <v>29</v>
      </c>
      <c r="D18" s="18"/>
      <c r="E18" s="18"/>
      <c r="F18" s="18"/>
      <c r="G18" s="18"/>
      <c r="H18" s="18"/>
      <c r="I18" s="18" t="s">
        <v>20</v>
      </c>
      <c r="J18" s="21">
        <v>1</v>
      </c>
    </row>
    <row r="19" spans="1:10" ht="15" customHeight="1">
      <c r="A19" s="20"/>
      <c r="B19" s="20"/>
      <c r="C19" s="22"/>
      <c r="D19" s="22"/>
      <c r="E19" s="26"/>
      <c r="F19" s="22"/>
      <c r="G19" s="22"/>
      <c r="H19" s="22"/>
      <c r="I19" s="22"/>
      <c r="J19" s="22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18"/>
      <c r="B22" s="18" t="s">
        <v>3</v>
      </c>
      <c r="C22" s="18" t="s">
        <v>46</v>
      </c>
      <c r="D22" s="18" t="s">
        <v>5</v>
      </c>
      <c r="E22" s="18" t="s">
        <v>6</v>
      </c>
      <c r="F22" s="18" t="s">
        <v>7</v>
      </c>
      <c r="G22" s="18" t="s">
        <v>8</v>
      </c>
      <c r="H22" s="18" t="s">
        <v>9</v>
      </c>
      <c r="I22" s="19"/>
      <c r="J22" s="20"/>
    </row>
    <row r="23" spans="1:10" ht="14.25">
      <c r="A23" s="21">
        <v>1</v>
      </c>
      <c r="B23" s="21">
        <v>4509</v>
      </c>
      <c r="C23" s="21" t="s">
        <v>33</v>
      </c>
      <c r="D23" s="21" t="s">
        <v>33</v>
      </c>
      <c r="E23" s="21"/>
      <c r="F23" s="21"/>
      <c r="G23" s="21"/>
      <c r="H23" s="21">
        <v>1</v>
      </c>
      <c r="I23" s="19"/>
      <c r="J23" s="20"/>
    </row>
    <row r="24" spans="1:10" ht="14.25">
      <c r="A24" s="21">
        <v>2</v>
      </c>
      <c r="B24" s="21">
        <v>4162</v>
      </c>
      <c r="C24" s="21" t="s">
        <v>10</v>
      </c>
      <c r="D24" s="21" t="s">
        <v>10</v>
      </c>
      <c r="E24" s="21"/>
      <c r="F24" s="21"/>
      <c r="G24" s="21"/>
      <c r="H24" s="21">
        <v>2</v>
      </c>
      <c r="I24" s="19"/>
      <c r="J24" s="20"/>
    </row>
    <row r="25" spans="1:10" ht="14.25">
      <c r="A25" s="21">
        <v>3</v>
      </c>
      <c r="B25" s="21">
        <v>3359</v>
      </c>
      <c r="C25" s="21" t="s">
        <v>24</v>
      </c>
      <c r="D25" s="21" t="s">
        <v>24</v>
      </c>
      <c r="E25" s="21"/>
      <c r="F25" s="21"/>
      <c r="G25" s="21"/>
      <c r="H25" s="21">
        <v>4</v>
      </c>
      <c r="I25" s="19"/>
      <c r="J25" s="20"/>
    </row>
    <row r="26" spans="1:10" ht="14.25">
      <c r="A26" s="21">
        <v>4</v>
      </c>
      <c r="B26" s="21">
        <v>2581</v>
      </c>
      <c r="C26" s="21" t="s">
        <v>11</v>
      </c>
      <c r="D26" s="21" t="s">
        <v>11</v>
      </c>
      <c r="E26" s="21"/>
      <c r="F26" s="21"/>
      <c r="G26" s="21"/>
      <c r="H26" s="21">
        <v>3</v>
      </c>
      <c r="I26" s="19"/>
      <c r="J26" s="20"/>
    </row>
    <row r="27" spans="1:10" ht="14.25">
      <c r="A27" s="22"/>
      <c r="B27" s="22"/>
      <c r="C27" s="23"/>
      <c r="D27" s="23"/>
      <c r="E27" s="23"/>
      <c r="F27" s="23"/>
      <c r="G27" s="23"/>
      <c r="H27" s="23"/>
      <c r="I27" s="24"/>
      <c r="J27" s="24"/>
    </row>
    <row r="28" spans="1:10" ht="14.25">
      <c r="A28" s="20"/>
      <c r="B28" s="25"/>
      <c r="C28" s="18"/>
      <c r="D28" s="18" t="s">
        <v>13</v>
      </c>
      <c r="E28" s="18" t="s">
        <v>14</v>
      </c>
      <c r="F28" s="18" t="s">
        <v>15</v>
      </c>
      <c r="G28" s="18" t="s">
        <v>16</v>
      </c>
      <c r="H28" s="18" t="s">
        <v>17</v>
      </c>
      <c r="I28" s="18" t="s">
        <v>18</v>
      </c>
      <c r="J28" s="18" t="s">
        <v>19</v>
      </c>
    </row>
    <row r="29" spans="1:10" ht="14.25">
      <c r="A29" s="20"/>
      <c r="B29" s="25"/>
      <c r="C29" s="18" t="s">
        <v>20</v>
      </c>
      <c r="D29" s="18"/>
      <c r="E29" s="18"/>
      <c r="F29" s="18"/>
      <c r="G29" s="18"/>
      <c r="H29" s="18"/>
      <c r="I29" s="18" t="s">
        <v>127</v>
      </c>
      <c r="J29" s="21">
        <v>4</v>
      </c>
    </row>
    <row r="30" spans="1:10" ht="14.25">
      <c r="A30" s="20"/>
      <c r="B30" s="25"/>
      <c r="C30" s="18" t="s">
        <v>27</v>
      </c>
      <c r="D30" s="18"/>
      <c r="E30" s="18"/>
      <c r="F30" s="18"/>
      <c r="G30" s="18"/>
      <c r="H30" s="18"/>
      <c r="I30" s="18" t="s">
        <v>128</v>
      </c>
      <c r="J30" s="21">
        <v>3</v>
      </c>
    </row>
    <row r="31" spans="1:10" ht="14.25">
      <c r="A31" s="20"/>
      <c r="B31" s="25"/>
      <c r="C31" s="18" t="s">
        <v>28</v>
      </c>
      <c r="D31" s="18"/>
      <c r="E31" s="18"/>
      <c r="F31" s="18"/>
      <c r="G31" s="18"/>
      <c r="H31" s="18"/>
      <c r="I31" s="18" t="s">
        <v>130</v>
      </c>
      <c r="J31" s="21">
        <v>2</v>
      </c>
    </row>
    <row r="32" spans="1:10" ht="14.25">
      <c r="A32" s="20"/>
      <c r="B32" s="25"/>
      <c r="C32" s="18" t="s">
        <v>21</v>
      </c>
      <c r="D32" s="18"/>
      <c r="E32" s="18"/>
      <c r="F32" s="18"/>
      <c r="G32" s="18"/>
      <c r="H32" s="18"/>
      <c r="I32" s="18" t="s">
        <v>127</v>
      </c>
      <c r="J32" s="21">
        <v>4</v>
      </c>
    </row>
    <row r="33" spans="1:10" ht="14.25">
      <c r="A33" s="20"/>
      <c r="B33" s="25"/>
      <c r="C33" s="18" t="s">
        <v>22</v>
      </c>
      <c r="D33" s="18"/>
      <c r="E33" s="18"/>
      <c r="F33" s="18"/>
      <c r="G33" s="18"/>
      <c r="H33" s="18"/>
      <c r="I33" s="18" t="s">
        <v>130</v>
      </c>
      <c r="J33" s="21">
        <v>3</v>
      </c>
    </row>
    <row r="34" spans="1:10" ht="14.25">
      <c r="A34" s="20"/>
      <c r="B34" s="25"/>
      <c r="C34" s="18" t="s">
        <v>29</v>
      </c>
      <c r="D34" s="18"/>
      <c r="E34" s="18"/>
      <c r="F34" s="18"/>
      <c r="G34" s="18"/>
      <c r="H34" s="18"/>
      <c r="I34" s="18" t="s">
        <v>20</v>
      </c>
      <c r="J34" s="21">
        <v>1</v>
      </c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N374"/>
  <sheetViews>
    <sheetView tabSelected="1" zoomScalePageLayoutView="0" workbookViewId="0" topLeftCell="A351">
      <selection activeCell="H368" sqref="H368"/>
    </sheetView>
  </sheetViews>
  <sheetFormatPr defaultColWidth="9.140625" defaultRowHeight="12.75"/>
  <cols>
    <col min="3" max="3" width="21.140625" style="0" customWidth="1"/>
    <col min="4" max="4" width="26.28125" style="0" customWidth="1"/>
    <col min="11" max="11" width="5.00390625" style="0" customWidth="1"/>
    <col min="12" max="12" width="6.421875" style="0" customWidth="1"/>
    <col min="13" max="13" width="4.140625" style="0" customWidth="1"/>
    <col min="14" max="14" width="5.57421875" style="0" customWidth="1"/>
  </cols>
  <sheetData>
    <row r="2" ht="13.5" thickBot="1"/>
    <row r="3" spans="2:14" ht="16.5" thickTop="1">
      <c r="B3" s="49"/>
      <c r="C3" s="50"/>
      <c r="D3" s="51"/>
      <c r="E3" s="51"/>
      <c r="F3" s="169" t="s">
        <v>61</v>
      </c>
      <c r="G3" s="169"/>
      <c r="H3" s="170"/>
      <c r="I3" s="170"/>
      <c r="J3" s="170"/>
      <c r="K3" s="170"/>
      <c r="L3" s="170"/>
      <c r="M3" s="170"/>
      <c r="N3" s="170"/>
    </row>
    <row r="4" spans="2:14" ht="15.75">
      <c r="B4" s="52"/>
      <c r="C4" s="53"/>
      <c r="D4" s="54"/>
      <c r="E4" s="55"/>
      <c r="F4" s="171" t="s">
        <v>62</v>
      </c>
      <c r="G4" s="171"/>
      <c r="H4" s="172"/>
      <c r="I4" s="172"/>
      <c r="J4" s="172"/>
      <c r="K4" s="172"/>
      <c r="L4" s="172"/>
      <c r="M4" s="172"/>
      <c r="N4" s="172"/>
    </row>
    <row r="5" spans="2:14" ht="15.75">
      <c r="B5" s="56"/>
      <c r="C5" s="57"/>
      <c r="D5" s="55"/>
      <c r="E5" s="55"/>
      <c r="F5" s="173" t="s">
        <v>63</v>
      </c>
      <c r="G5" s="173"/>
      <c r="H5" s="174" t="s">
        <v>94</v>
      </c>
      <c r="I5" s="174"/>
      <c r="J5" s="174"/>
      <c r="K5" s="174"/>
      <c r="L5" s="174"/>
      <c r="M5" s="174"/>
      <c r="N5" s="174"/>
    </row>
    <row r="6" spans="2:14" ht="21" thickBot="1">
      <c r="B6" s="58"/>
      <c r="C6" s="59" t="s">
        <v>64</v>
      </c>
      <c r="D6" s="60"/>
      <c r="E6" s="55"/>
      <c r="F6" s="160" t="s">
        <v>65</v>
      </c>
      <c r="G6" s="160"/>
      <c r="H6" s="161"/>
      <c r="I6" s="161"/>
      <c r="J6" s="161"/>
      <c r="K6" s="61" t="s">
        <v>66</v>
      </c>
      <c r="L6" s="162"/>
      <c r="M6" s="162"/>
      <c r="N6" s="162"/>
    </row>
    <row r="7" spans="2:14" ht="15" thickTop="1">
      <c r="B7" s="62"/>
      <c r="C7" s="63"/>
      <c r="D7" s="55"/>
      <c r="E7" s="55"/>
      <c r="F7" s="64"/>
      <c r="G7" s="63"/>
      <c r="H7" s="63"/>
      <c r="I7" s="65"/>
      <c r="J7" s="66"/>
      <c r="K7" s="67"/>
      <c r="L7" s="67"/>
      <c r="M7" s="67"/>
      <c r="N7" s="68"/>
    </row>
    <row r="8" spans="2:14" ht="16.5" thickBot="1">
      <c r="B8" s="69" t="s">
        <v>67</v>
      </c>
      <c r="C8" s="163" t="s">
        <v>41</v>
      </c>
      <c r="D8" s="163"/>
      <c r="E8" s="70"/>
      <c r="F8" s="71" t="s">
        <v>68</v>
      </c>
      <c r="G8" s="164" t="s">
        <v>12</v>
      </c>
      <c r="H8" s="164"/>
      <c r="I8" s="164"/>
      <c r="J8" s="164"/>
      <c r="K8" s="164"/>
      <c r="L8" s="164"/>
      <c r="M8" s="164"/>
      <c r="N8" s="164"/>
    </row>
    <row r="9" spans="2:14" ht="12.75">
      <c r="B9" s="72" t="s">
        <v>69</v>
      </c>
      <c r="C9" s="165" t="s">
        <v>88</v>
      </c>
      <c r="D9" s="166"/>
      <c r="E9" s="73"/>
      <c r="F9" s="74" t="s">
        <v>70</v>
      </c>
      <c r="G9" s="167" t="s">
        <v>91</v>
      </c>
      <c r="H9" s="168"/>
      <c r="I9" s="168"/>
      <c r="J9" s="168"/>
      <c r="K9" s="168"/>
      <c r="L9" s="168"/>
      <c r="M9" s="168"/>
      <c r="N9" s="168"/>
    </row>
    <row r="10" spans="2:14" ht="12.75">
      <c r="B10" s="75" t="s">
        <v>71</v>
      </c>
      <c r="C10" s="154" t="s">
        <v>89</v>
      </c>
      <c r="D10" s="155"/>
      <c r="E10" s="73"/>
      <c r="F10" s="76" t="s">
        <v>72</v>
      </c>
      <c r="G10" s="157"/>
      <c r="H10" s="157"/>
      <c r="I10" s="157"/>
      <c r="J10" s="157"/>
      <c r="K10" s="157"/>
      <c r="L10" s="157"/>
      <c r="M10" s="157"/>
      <c r="N10" s="157"/>
    </row>
    <row r="11" spans="2:14" ht="12.75">
      <c r="B11" s="75" t="s">
        <v>73</v>
      </c>
      <c r="C11" s="154" t="s">
        <v>90</v>
      </c>
      <c r="D11" s="155"/>
      <c r="E11" s="73"/>
      <c r="F11" s="77" t="s">
        <v>74</v>
      </c>
      <c r="G11" s="156" t="s">
        <v>92</v>
      </c>
      <c r="H11" s="157"/>
      <c r="I11" s="157"/>
      <c r="J11" s="157"/>
      <c r="K11" s="157"/>
      <c r="L11" s="157"/>
      <c r="M11" s="157"/>
      <c r="N11" s="157"/>
    </row>
    <row r="12" spans="2:14" ht="15.75">
      <c r="B12" s="78"/>
      <c r="C12" s="55"/>
      <c r="D12" s="55"/>
      <c r="E12" s="55"/>
      <c r="F12" s="64"/>
      <c r="G12" s="79"/>
      <c r="H12" s="79"/>
      <c r="I12" s="79"/>
      <c r="J12" s="55"/>
      <c r="K12" s="55"/>
      <c r="L12" s="55"/>
      <c r="M12" s="80"/>
      <c r="N12" s="81"/>
    </row>
    <row r="13" spans="2:14" ht="12.75">
      <c r="B13" s="82" t="s">
        <v>75</v>
      </c>
      <c r="C13" s="55"/>
      <c r="D13" s="55"/>
      <c r="E13" s="55"/>
      <c r="F13" s="83">
        <v>1</v>
      </c>
      <c r="G13" s="83">
        <v>2</v>
      </c>
      <c r="H13" s="83">
        <v>3</v>
      </c>
      <c r="I13" s="83">
        <v>4</v>
      </c>
      <c r="J13" s="83">
        <v>5</v>
      </c>
      <c r="K13" s="158" t="s">
        <v>7</v>
      </c>
      <c r="L13" s="158"/>
      <c r="M13" s="83" t="s">
        <v>76</v>
      </c>
      <c r="N13" s="84" t="s">
        <v>77</v>
      </c>
    </row>
    <row r="14" spans="2:14" ht="12.75">
      <c r="B14" s="85" t="s">
        <v>78</v>
      </c>
      <c r="C14" s="86" t="str">
        <f>IF(C9&gt;"",C9,"")</f>
        <v>Sam Khosravi</v>
      </c>
      <c r="D14" s="86" t="str">
        <f>IF(G9&gt;"",G9,"")</f>
        <v>Luukas Meisaari</v>
      </c>
      <c r="E14" s="87"/>
      <c r="F14" s="88">
        <v>1</v>
      </c>
      <c r="G14" s="88">
        <v>5</v>
      </c>
      <c r="H14" s="88">
        <v>5</v>
      </c>
      <c r="I14" s="88"/>
      <c r="J14" s="88"/>
      <c r="K14" s="89">
        <f>IF(ISBLANK(F14),"",COUNTIF(F14:J14,"&gt;=0"))</f>
        <v>3</v>
      </c>
      <c r="L14" s="90">
        <f>IF(ISBLANK(F14),"",(IF(LEFT(F14,1)="-",1,0)+IF(LEFT(G14,1)="-",1,0)+IF(LEFT(H14,1)="-",1,0)+IF(LEFT(I14,1)="-",1,0)+IF(LEFT(J14,1)="-",1,0)))</f>
        <v>0</v>
      </c>
      <c r="M14" s="91">
        <f aca="true" t="shared" si="0" ref="M14:N18">IF(K14=3,1,"")</f>
        <v>1</v>
      </c>
      <c r="N14" s="91">
        <f t="shared" si="0"/>
      </c>
    </row>
    <row r="15" spans="2:14" ht="12.75">
      <c r="B15" s="85" t="s">
        <v>79</v>
      </c>
      <c r="C15" s="86" t="str">
        <f>IF(C10&gt;"",C10,"")</f>
        <v>Rasmus Vesalainen</v>
      </c>
      <c r="D15" s="86">
        <f>IF(G10&gt;"",G10,"")</f>
      </c>
      <c r="E15" s="87"/>
      <c r="F15" s="100">
        <v>0</v>
      </c>
      <c r="G15" s="88">
        <v>0</v>
      </c>
      <c r="H15" s="88">
        <v>0</v>
      </c>
      <c r="I15" s="100" t="s">
        <v>93</v>
      </c>
      <c r="J15" s="88"/>
      <c r="K15" s="89">
        <f>IF(ISBLANK(F15),"",COUNTIF(F15:J15,"&gt;=0"))</f>
        <v>3</v>
      </c>
      <c r="L15" s="90">
        <f>IF(ISBLANK(F15),"",(IF(LEFT(F15,1)="-",1,0)+IF(LEFT(G15,1)="-",1,0)+IF(LEFT(H15,1)="-",1,0)+IF(LEFT(I15,1)="-",1,0)+IF(LEFT(J15,1)="-",1,0)))</f>
        <v>0</v>
      </c>
      <c r="M15" s="91">
        <f t="shared" si="0"/>
        <v>1</v>
      </c>
      <c r="N15" s="91">
        <f t="shared" si="0"/>
      </c>
    </row>
    <row r="16" spans="2:14" ht="12.75">
      <c r="B16" s="85" t="s">
        <v>80</v>
      </c>
      <c r="C16" s="86" t="str">
        <f>IF(C11&gt;"",C11,"")</f>
        <v>Matias Vesalainen</v>
      </c>
      <c r="D16" s="86" t="str">
        <f>IF(G11&gt;"",G11,"")</f>
        <v>Eemil Kivelä</v>
      </c>
      <c r="E16" s="87"/>
      <c r="F16" s="88">
        <v>2</v>
      </c>
      <c r="G16" s="88">
        <v>4</v>
      </c>
      <c r="H16" s="88">
        <v>4</v>
      </c>
      <c r="I16" s="88"/>
      <c r="J16" s="88"/>
      <c r="K16" s="89">
        <f>IF(ISBLANK(F16),"",COUNTIF(F16:J16,"&gt;=0"))</f>
        <v>3</v>
      </c>
      <c r="L16" s="90">
        <f>IF(ISBLANK(F16),"",(IF(LEFT(F16,1)="-",1,0)+IF(LEFT(G16,1)="-",1,0)+IF(LEFT(H16,1)="-",1,0)+IF(LEFT(I16,1)="-",1,0)+IF(LEFT(J16,1)="-",1,0)))</f>
        <v>0</v>
      </c>
      <c r="M16" s="91">
        <f t="shared" si="0"/>
        <v>1</v>
      </c>
      <c r="N16" s="91">
        <f t="shared" si="0"/>
      </c>
    </row>
    <row r="17" spans="2:14" ht="12.75">
      <c r="B17" s="85" t="s">
        <v>81</v>
      </c>
      <c r="C17" s="86" t="str">
        <f>IF(C9&gt;"",C9,"")</f>
        <v>Sam Khosravi</v>
      </c>
      <c r="D17" s="86">
        <f>IF(G10&gt;"",G10,"")</f>
      </c>
      <c r="E17" s="87"/>
      <c r="F17" s="88"/>
      <c r="G17" s="88"/>
      <c r="H17" s="88"/>
      <c r="I17" s="88"/>
      <c r="J17" s="88"/>
      <c r="K17" s="89">
        <f>IF(ISBLANK(F17),"",COUNTIF(F17:J17,"&gt;=0"))</f>
      </c>
      <c r="L17" s="90">
        <f>IF(ISBLANK(F17),"",(IF(LEFT(F17,1)="-",1,0)+IF(LEFT(G17,1)="-",1,0)+IF(LEFT(H17,1)="-",1,0)+IF(LEFT(I17,1)="-",1,0)+IF(LEFT(J17,1)="-",1,0)))</f>
      </c>
      <c r="M17" s="91">
        <f t="shared" si="0"/>
      </c>
      <c r="N17" s="91">
        <f t="shared" si="0"/>
      </c>
    </row>
    <row r="18" spans="2:14" ht="12.75">
      <c r="B18" s="85" t="s">
        <v>82</v>
      </c>
      <c r="C18" s="86" t="str">
        <f>IF(C10&gt;"",C10,"")</f>
        <v>Rasmus Vesalainen</v>
      </c>
      <c r="D18" s="86" t="str">
        <f>IF(G9&gt;"",G9,"")</f>
        <v>Luukas Meisaari</v>
      </c>
      <c r="E18" s="87"/>
      <c r="F18" s="88"/>
      <c r="G18" s="88"/>
      <c r="H18" s="88"/>
      <c r="I18" s="88"/>
      <c r="J18" s="88"/>
      <c r="K18" s="89">
        <f>IF(ISBLANK(F18),"",COUNTIF(F18:J18,"&gt;=0"))</f>
      </c>
      <c r="L18" s="90">
        <f>IF(ISBLANK(F18),"",(IF(LEFT(F18,1)="-",1,0)+IF(LEFT(G18,1)="-",1,0)+IF(LEFT(H18,1)="-",1,0)+IF(LEFT(I18,1)="-",1,0)+IF(LEFT(J18,1)="-",1,0)))</f>
      </c>
      <c r="M18" s="91">
        <f t="shared" si="0"/>
      </c>
      <c r="N18" s="91">
        <f t="shared" si="0"/>
      </c>
    </row>
    <row r="19" spans="2:14" ht="12.75">
      <c r="B19" s="78"/>
      <c r="C19" s="55"/>
      <c r="D19" s="55"/>
      <c r="E19" s="55"/>
      <c r="F19" s="55"/>
      <c r="G19" s="55"/>
      <c r="H19" s="55"/>
      <c r="I19" s="159" t="s">
        <v>83</v>
      </c>
      <c r="J19" s="159"/>
      <c r="K19" s="92">
        <f>SUM(K14:K18)</f>
        <v>9</v>
      </c>
      <c r="L19" s="92">
        <f>SUM(L14:L18)</f>
        <v>0</v>
      </c>
      <c r="M19" s="92">
        <f>SUM(M14:M18)</f>
        <v>3</v>
      </c>
      <c r="N19" s="92">
        <f>SUM(N14:N18)</f>
        <v>0</v>
      </c>
    </row>
    <row r="20" spans="2:14" ht="12.75">
      <c r="B20" s="93" t="s">
        <v>84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94"/>
    </row>
    <row r="21" spans="2:14" ht="12.75">
      <c r="B21" s="95" t="s">
        <v>85</v>
      </c>
      <c r="C21" s="96"/>
      <c r="D21" s="96" t="s">
        <v>86</v>
      </c>
      <c r="E21" s="53"/>
      <c r="F21" s="96"/>
      <c r="G21" s="96" t="s">
        <v>19</v>
      </c>
      <c r="H21" s="53"/>
      <c r="I21" s="96"/>
      <c r="J21" s="97" t="s">
        <v>87</v>
      </c>
      <c r="K21" s="60"/>
      <c r="L21" s="55"/>
      <c r="M21" s="55"/>
      <c r="N21" s="94"/>
    </row>
    <row r="22" spans="2:14" ht="18.75" thickBot="1">
      <c r="B22" s="98"/>
      <c r="C22" s="99"/>
      <c r="D22" s="99"/>
      <c r="E22" s="99"/>
      <c r="F22" s="99"/>
      <c r="G22" s="99"/>
      <c r="H22" s="99"/>
      <c r="I22" s="99"/>
      <c r="J22" s="153" t="str">
        <f>IF(M19=3,C8,IF(N19=3,G8,""))</f>
        <v>KoKa</v>
      </c>
      <c r="K22" s="153"/>
      <c r="L22" s="153"/>
      <c r="M22" s="153"/>
      <c r="N22" s="153"/>
    </row>
    <row r="24" ht="13.5" thickBot="1"/>
    <row r="25" spans="2:14" ht="16.5" thickTop="1">
      <c r="B25" s="49"/>
      <c r="C25" s="50"/>
      <c r="D25" s="51"/>
      <c r="E25" s="51"/>
      <c r="F25" s="169" t="s">
        <v>61</v>
      </c>
      <c r="G25" s="169"/>
      <c r="H25" s="170"/>
      <c r="I25" s="170"/>
      <c r="J25" s="170"/>
      <c r="K25" s="170"/>
      <c r="L25" s="170"/>
      <c r="M25" s="170"/>
      <c r="N25" s="170"/>
    </row>
    <row r="26" spans="2:14" ht="15.75">
      <c r="B26" s="52"/>
      <c r="C26" s="53"/>
      <c r="D26" s="54"/>
      <c r="E26" s="55"/>
      <c r="F26" s="171" t="s">
        <v>62</v>
      </c>
      <c r="G26" s="171"/>
      <c r="H26" s="172"/>
      <c r="I26" s="172"/>
      <c r="J26" s="172"/>
      <c r="K26" s="172"/>
      <c r="L26" s="172"/>
      <c r="M26" s="172"/>
      <c r="N26" s="172"/>
    </row>
    <row r="27" spans="2:14" ht="15.75">
      <c r="B27" s="56"/>
      <c r="C27" s="57"/>
      <c r="D27" s="55"/>
      <c r="E27" s="55"/>
      <c r="F27" s="173" t="s">
        <v>63</v>
      </c>
      <c r="G27" s="173"/>
      <c r="H27" s="174" t="s">
        <v>95</v>
      </c>
      <c r="I27" s="174"/>
      <c r="J27" s="174"/>
      <c r="K27" s="174"/>
      <c r="L27" s="174"/>
      <c r="M27" s="174"/>
      <c r="N27" s="174"/>
    </row>
    <row r="28" spans="2:14" ht="21" thickBot="1">
      <c r="B28" s="58"/>
      <c r="C28" s="59" t="s">
        <v>64</v>
      </c>
      <c r="D28" s="60"/>
      <c r="E28" s="55"/>
      <c r="F28" s="160" t="s">
        <v>65</v>
      </c>
      <c r="G28" s="160"/>
      <c r="H28" s="161"/>
      <c r="I28" s="161"/>
      <c r="J28" s="161"/>
      <c r="K28" s="61" t="s">
        <v>66</v>
      </c>
      <c r="L28" s="162"/>
      <c r="M28" s="162"/>
      <c r="N28" s="162"/>
    </row>
    <row r="29" spans="2:14" ht="15" thickTop="1">
      <c r="B29" s="62"/>
      <c r="C29" s="63"/>
      <c r="D29" s="55"/>
      <c r="E29" s="55"/>
      <c r="F29" s="64"/>
      <c r="G29" s="63"/>
      <c r="H29" s="63"/>
      <c r="I29" s="65"/>
      <c r="J29" s="66"/>
      <c r="K29" s="67"/>
      <c r="L29" s="67"/>
      <c r="M29" s="67"/>
      <c r="N29" s="68"/>
    </row>
    <row r="30" spans="2:14" ht="16.5" thickBot="1">
      <c r="B30" s="69" t="s">
        <v>67</v>
      </c>
      <c r="C30" s="163" t="s">
        <v>24</v>
      </c>
      <c r="D30" s="163"/>
      <c r="E30" s="70"/>
      <c r="F30" s="71" t="s">
        <v>68</v>
      </c>
      <c r="G30" s="164" t="s">
        <v>33</v>
      </c>
      <c r="H30" s="164"/>
      <c r="I30" s="164"/>
      <c r="J30" s="164"/>
      <c r="K30" s="164"/>
      <c r="L30" s="164"/>
      <c r="M30" s="164"/>
      <c r="N30" s="164"/>
    </row>
    <row r="31" spans="2:14" ht="12.75">
      <c r="B31" s="72" t="s">
        <v>69</v>
      </c>
      <c r="C31" s="166"/>
      <c r="D31" s="166"/>
      <c r="E31" s="73"/>
      <c r="F31" s="74" t="s">
        <v>70</v>
      </c>
      <c r="G31" s="167" t="s">
        <v>98</v>
      </c>
      <c r="H31" s="168"/>
      <c r="I31" s="168"/>
      <c r="J31" s="168"/>
      <c r="K31" s="168"/>
      <c r="L31" s="168"/>
      <c r="M31" s="168"/>
      <c r="N31" s="168"/>
    </row>
    <row r="32" spans="2:14" ht="12.75">
      <c r="B32" s="75" t="s">
        <v>71</v>
      </c>
      <c r="C32" s="154" t="s">
        <v>96</v>
      </c>
      <c r="D32" s="155"/>
      <c r="E32" s="73"/>
      <c r="F32" s="76" t="s">
        <v>72</v>
      </c>
      <c r="G32" s="156" t="s">
        <v>99</v>
      </c>
      <c r="H32" s="157"/>
      <c r="I32" s="157"/>
      <c r="J32" s="157"/>
      <c r="K32" s="157"/>
      <c r="L32" s="157"/>
      <c r="M32" s="157"/>
      <c r="N32" s="157"/>
    </row>
    <row r="33" spans="2:14" ht="12.75">
      <c r="B33" s="75" t="s">
        <v>73</v>
      </c>
      <c r="C33" s="154" t="s">
        <v>97</v>
      </c>
      <c r="D33" s="155"/>
      <c r="E33" s="73"/>
      <c r="F33" s="77" t="s">
        <v>74</v>
      </c>
      <c r="G33" s="156" t="s">
        <v>100</v>
      </c>
      <c r="H33" s="157"/>
      <c r="I33" s="157"/>
      <c r="J33" s="157"/>
      <c r="K33" s="157"/>
      <c r="L33" s="157"/>
      <c r="M33" s="157"/>
      <c r="N33" s="157"/>
    </row>
    <row r="34" spans="2:14" ht="15.75">
      <c r="B34" s="78"/>
      <c r="C34" s="55"/>
      <c r="D34" s="55"/>
      <c r="E34" s="55"/>
      <c r="F34" s="64"/>
      <c r="G34" s="79"/>
      <c r="H34" s="79"/>
      <c r="I34" s="79"/>
      <c r="J34" s="55"/>
      <c r="K34" s="55"/>
      <c r="L34" s="55"/>
      <c r="M34" s="80"/>
      <c r="N34" s="81"/>
    </row>
    <row r="35" spans="2:14" ht="12.75">
      <c r="B35" s="82" t="s">
        <v>75</v>
      </c>
      <c r="C35" s="55"/>
      <c r="D35" s="55"/>
      <c r="E35" s="55"/>
      <c r="F35" s="83">
        <v>1</v>
      </c>
      <c r="G35" s="83">
        <v>2</v>
      </c>
      <c r="H35" s="83">
        <v>3</v>
      </c>
      <c r="I35" s="83">
        <v>4</v>
      </c>
      <c r="J35" s="83">
        <v>5</v>
      </c>
      <c r="K35" s="158" t="s">
        <v>7</v>
      </c>
      <c r="L35" s="158"/>
      <c r="M35" s="83" t="s">
        <v>76</v>
      </c>
      <c r="N35" s="84" t="s">
        <v>77</v>
      </c>
    </row>
    <row r="36" spans="2:14" ht="12.75">
      <c r="B36" s="85" t="s">
        <v>78</v>
      </c>
      <c r="C36" s="86">
        <f>IF(C31&gt;"",C31,"")</f>
      </c>
      <c r="D36" s="86" t="str">
        <f>IF(G31&gt;"",G31,"")</f>
        <v>Joni Rahikainen</v>
      </c>
      <c r="E36" s="87"/>
      <c r="F36" s="100" t="s">
        <v>93</v>
      </c>
      <c r="G36" s="88"/>
      <c r="H36" s="88"/>
      <c r="I36" s="88"/>
      <c r="J36" s="88"/>
      <c r="K36" s="89">
        <f>IF(ISBLANK(F36),"",COUNTIF(F36:J36,"&gt;=0"))</f>
        <v>0</v>
      </c>
      <c r="L36" s="90">
        <f>IF(ISBLANK(F36),"",(IF(LEFT(F36,1)="-",1,0)+IF(LEFT(G36,1)="-",1,0)+IF(LEFT(H36,1)="-",1,0)+IF(LEFT(I36,1)="-",1,0)+IF(LEFT(J36,1)="-",1,0)))</f>
        <v>0</v>
      </c>
      <c r="M36" s="91">
        <f aca="true" t="shared" si="1" ref="M36:N40">IF(K36=3,1,"")</f>
      </c>
      <c r="N36" s="91">
        <v>1</v>
      </c>
    </row>
    <row r="37" spans="2:14" ht="12.75">
      <c r="B37" s="85" t="s">
        <v>79</v>
      </c>
      <c r="C37" s="86" t="str">
        <f>IF(C32&gt;"",C32,"")</f>
        <v>Aleksi Laine</v>
      </c>
      <c r="D37" s="86" t="str">
        <f>IF(G32&gt;"",G32,"")</f>
        <v>Aleksi Räsänen</v>
      </c>
      <c r="E37" s="87"/>
      <c r="F37" s="88">
        <v>-7</v>
      </c>
      <c r="G37" s="88">
        <v>-6</v>
      </c>
      <c r="H37" s="88">
        <v>-6</v>
      </c>
      <c r="I37" s="88"/>
      <c r="J37" s="88"/>
      <c r="K37" s="89">
        <f>IF(ISBLANK(F37),"",COUNTIF(F37:J37,"&gt;=0"))</f>
        <v>0</v>
      </c>
      <c r="L37" s="90">
        <f>IF(ISBLANK(F37),"",(IF(LEFT(F37,1)="-",1,0)+IF(LEFT(G37,1)="-",1,0)+IF(LEFT(H37,1)="-",1,0)+IF(LEFT(I37,1)="-",1,0)+IF(LEFT(J37,1)="-",1,0)))</f>
        <v>3</v>
      </c>
      <c r="M37" s="91">
        <f t="shared" si="1"/>
      </c>
      <c r="N37" s="91">
        <f t="shared" si="1"/>
        <v>1</v>
      </c>
    </row>
    <row r="38" spans="2:14" ht="12.75">
      <c r="B38" s="85" t="s">
        <v>80</v>
      </c>
      <c r="C38" s="86" t="str">
        <f>IF(C33&gt;"",C33,"")</f>
        <v>Konsta Kuuri-Riutta</v>
      </c>
      <c r="D38" s="86" t="str">
        <f>IF(G33&gt;"",G33,"")</f>
        <v>Matias Ylinen</v>
      </c>
      <c r="E38" s="87"/>
      <c r="F38" s="88">
        <v>5</v>
      </c>
      <c r="G38" s="88">
        <v>1</v>
      </c>
      <c r="H38" s="88">
        <v>9</v>
      </c>
      <c r="I38" s="88"/>
      <c r="J38" s="88"/>
      <c r="K38" s="89">
        <f>IF(ISBLANK(F38),"",COUNTIF(F38:J38,"&gt;=0"))</f>
        <v>3</v>
      </c>
      <c r="L38" s="90">
        <f>IF(ISBLANK(F38),"",(IF(LEFT(F38,1)="-",1,0)+IF(LEFT(G38,1)="-",1,0)+IF(LEFT(H38,1)="-",1,0)+IF(LEFT(I38,1)="-",1,0)+IF(LEFT(J38,1)="-",1,0)))</f>
        <v>0</v>
      </c>
      <c r="M38" s="91">
        <f t="shared" si="1"/>
        <v>1</v>
      </c>
      <c r="N38" s="91">
        <f t="shared" si="1"/>
      </c>
    </row>
    <row r="39" spans="2:14" ht="12.75">
      <c r="B39" s="85" t="s">
        <v>81</v>
      </c>
      <c r="C39" s="86">
        <f>IF(C31&gt;"",C31,"")</f>
      </c>
      <c r="D39" s="86" t="str">
        <f>IF(G32&gt;"",G32,"")</f>
        <v>Aleksi Räsänen</v>
      </c>
      <c r="E39" s="87"/>
      <c r="F39" s="100" t="s">
        <v>93</v>
      </c>
      <c r="G39" s="88"/>
      <c r="H39" s="88"/>
      <c r="I39" s="88"/>
      <c r="J39" s="88"/>
      <c r="K39" s="89">
        <f>IF(ISBLANK(F39),"",COUNTIF(F39:J39,"&gt;=0"))</f>
        <v>0</v>
      </c>
      <c r="L39" s="90">
        <f>IF(ISBLANK(F39),"",(IF(LEFT(F39,1)="-",1,0)+IF(LEFT(G39,1)="-",1,0)+IF(LEFT(H39,1)="-",1,0)+IF(LEFT(I39,1)="-",1,0)+IF(LEFT(J39,1)="-",1,0)))</f>
        <v>0</v>
      </c>
      <c r="M39" s="91">
        <f t="shared" si="1"/>
      </c>
      <c r="N39" s="91">
        <v>1</v>
      </c>
    </row>
    <row r="40" spans="2:14" ht="12.75">
      <c r="B40" s="85" t="s">
        <v>82</v>
      </c>
      <c r="C40" s="86" t="str">
        <f>IF(C32&gt;"",C32,"")</f>
        <v>Aleksi Laine</v>
      </c>
      <c r="D40" s="86" t="str">
        <f>IF(G31&gt;"",G31,"")</f>
        <v>Joni Rahikainen</v>
      </c>
      <c r="E40" s="87"/>
      <c r="F40" s="88"/>
      <c r="G40" s="88"/>
      <c r="H40" s="88"/>
      <c r="I40" s="88"/>
      <c r="J40" s="88"/>
      <c r="K40" s="89">
        <f>IF(ISBLANK(F40),"",COUNTIF(F40:J40,"&gt;=0"))</f>
      </c>
      <c r="L40" s="90">
        <f>IF(ISBLANK(F40),"",(IF(LEFT(F40,1)="-",1,0)+IF(LEFT(G40,1)="-",1,0)+IF(LEFT(H40,1)="-",1,0)+IF(LEFT(I40,1)="-",1,0)+IF(LEFT(J40,1)="-",1,0)))</f>
      </c>
      <c r="M40" s="91">
        <f t="shared" si="1"/>
      </c>
      <c r="N40" s="91">
        <f t="shared" si="1"/>
      </c>
    </row>
    <row r="41" spans="2:14" ht="12.75">
      <c r="B41" s="78"/>
      <c r="C41" s="55"/>
      <c r="D41" s="55"/>
      <c r="E41" s="55"/>
      <c r="F41" s="55"/>
      <c r="G41" s="55"/>
      <c r="H41" s="55"/>
      <c r="I41" s="159" t="s">
        <v>83</v>
      </c>
      <c r="J41" s="159"/>
      <c r="K41" s="92">
        <f>SUM(K36:K40)</f>
        <v>3</v>
      </c>
      <c r="L41" s="92">
        <f>SUM(L36:L40)</f>
        <v>3</v>
      </c>
      <c r="M41" s="92">
        <f>SUM(M36:M40)</f>
        <v>1</v>
      </c>
      <c r="N41" s="92">
        <f>SUM(N36:N40)</f>
        <v>3</v>
      </c>
    </row>
    <row r="42" spans="2:14" ht="12.75">
      <c r="B42" s="93" t="s">
        <v>84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94"/>
    </row>
    <row r="43" spans="2:14" ht="12.75">
      <c r="B43" s="95" t="s">
        <v>85</v>
      </c>
      <c r="C43" s="96"/>
      <c r="D43" s="96" t="s">
        <v>86</v>
      </c>
      <c r="E43" s="53"/>
      <c r="F43" s="96"/>
      <c r="G43" s="96" t="s">
        <v>19</v>
      </c>
      <c r="H43" s="53"/>
      <c r="I43" s="96"/>
      <c r="J43" s="97" t="s">
        <v>87</v>
      </c>
      <c r="K43" s="60"/>
      <c r="L43" s="55"/>
      <c r="M43" s="55"/>
      <c r="N43" s="94"/>
    </row>
    <row r="44" spans="2:14" ht="18.75" thickBot="1">
      <c r="B44" s="98"/>
      <c r="C44" s="99"/>
      <c r="D44" s="99"/>
      <c r="E44" s="99"/>
      <c r="F44" s="99"/>
      <c r="G44" s="99"/>
      <c r="H44" s="99"/>
      <c r="I44" s="99"/>
      <c r="J44" s="153" t="str">
        <f>IF(M41=3,C30,IF(N41=3,G30,""))</f>
        <v>PT Espoo</v>
      </c>
      <c r="K44" s="153"/>
      <c r="L44" s="153"/>
      <c r="M44" s="153"/>
      <c r="N44" s="153"/>
    </row>
    <row r="46" ht="13.5" thickBot="1"/>
    <row r="47" spans="2:14" ht="16.5" thickTop="1">
      <c r="B47" s="49"/>
      <c r="C47" s="50"/>
      <c r="D47" s="51"/>
      <c r="E47" s="51"/>
      <c r="F47" s="169" t="s">
        <v>61</v>
      </c>
      <c r="G47" s="169"/>
      <c r="H47" s="170"/>
      <c r="I47" s="170"/>
      <c r="J47" s="170"/>
      <c r="K47" s="170"/>
      <c r="L47" s="170"/>
      <c r="M47" s="170"/>
      <c r="N47" s="170"/>
    </row>
    <row r="48" spans="2:14" ht="15.75">
      <c r="B48" s="52"/>
      <c r="C48" s="53"/>
      <c r="D48" s="54"/>
      <c r="E48" s="55"/>
      <c r="F48" s="171" t="s">
        <v>62</v>
      </c>
      <c r="G48" s="171"/>
      <c r="H48" s="172"/>
      <c r="I48" s="172"/>
      <c r="J48" s="172"/>
      <c r="K48" s="172"/>
      <c r="L48" s="172"/>
      <c r="M48" s="172"/>
      <c r="N48" s="172"/>
    </row>
    <row r="49" spans="2:14" ht="15.75">
      <c r="B49" s="56"/>
      <c r="C49" s="57"/>
      <c r="D49" s="55"/>
      <c r="E49" s="55"/>
      <c r="F49" s="173" t="s">
        <v>63</v>
      </c>
      <c r="G49" s="173"/>
      <c r="H49" s="174" t="s">
        <v>94</v>
      </c>
      <c r="I49" s="174"/>
      <c r="J49" s="174"/>
      <c r="K49" s="174"/>
      <c r="L49" s="174"/>
      <c r="M49" s="174"/>
      <c r="N49" s="174"/>
    </row>
    <row r="50" spans="2:14" ht="21" thickBot="1">
      <c r="B50" s="58"/>
      <c r="C50" s="59" t="s">
        <v>64</v>
      </c>
      <c r="D50" s="60"/>
      <c r="E50" s="55"/>
      <c r="F50" s="160" t="s">
        <v>65</v>
      </c>
      <c r="G50" s="160"/>
      <c r="H50" s="161"/>
      <c r="I50" s="161"/>
      <c r="J50" s="161"/>
      <c r="K50" s="61" t="s">
        <v>66</v>
      </c>
      <c r="L50" s="162"/>
      <c r="M50" s="162"/>
      <c r="N50" s="162"/>
    </row>
    <row r="51" spans="2:14" ht="15" thickTop="1">
      <c r="B51" s="62"/>
      <c r="C51" s="63"/>
      <c r="D51" s="55"/>
      <c r="E51" s="55"/>
      <c r="F51" s="64"/>
      <c r="G51" s="63"/>
      <c r="H51" s="63"/>
      <c r="I51" s="65"/>
      <c r="J51" s="66"/>
      <c r="K51" s="67"/>
      <c r="L51" s="67"/>
      <c r="M51" s="67"/>
      <c r="N51" s="68"/>
    </row>
    <row r="52" spans="2:14" ht="16.5" thickBot="1">
      <c r="B52" s="69" t="s">
        <v>67</v>
      </c>
      <c r="C52" s="163" t="s">
        <v>23</v>
      </c>
      <c r="D52" s="163"/>
      <c r="E52" s="70"/>
      <c r="F52" s="71" t="s">
        <v>68</v>
      </c>
      <c r="G52" s="164" t="s">
        <v>45</v>
      </c>
      <c r="H52" s="164"/>
      <c r="I52" s="164"/>
      <c r="J52" s="164"/>
      <c r="K52" s="164"/>
      <c r="L52" s="164"/>
      <c r="M52" s="164"/>
      <c r="N52" s="164"/>
    </row>
    <row r="53" spans="2:14" ht="12.75">
      <c r="B53" s="72" t="s">
        <v>69</v>
      </c>
      <c r="C53" s="165" t="s">
        <v>101</v>
      </c>
      <c r="D53" s="166"/>
      <c r="E53" s="73"/>
      <c r="F53" s="74" t="s">
        <v>70</v>
      </c>
      <c r="G53" s="167" t="s">
        <v>104</v>
      </c>
      <c r="H53" s="168"/>
      <c r="I53" s="168"/>
      <c r="J53" s="168"/>
      <c r="K53" s="168"/>
      <c r="L53" s="168"/>
      <c r="M53" s="168"/>
      <c r="N53" s="168"/>
    </row>
    <row r="54" spans="2:14" ht="12.75">
      <c r="B54" s="75" t="s">
        <v>71</v>
      </c>
      <c r="C54" s="154" t="s">
        <v>102</v>
      </c>
      <c r="D54" s="155"/>
      <c r="E54" s="73"/>
      <c r="F54" s="76" t="s">
        <v>72</v>
      </c>
      <c r="G54" s="156" t="s">
        <v>105</v>
      </c>
      <c r="H54" s="157"/>
      <c r="I54" s="157"/>
      <c r="J54" s="157"/>
      <c r="K54" s="157"/>
      <c r="L54" s="157"/>
      <c r="M54" s="157"/>
      <c r="N54" s="157"/>
    </row>
    <row r="55" spans="2:14" ht="12.75">
      <c r="B55" s="75" t="s">
        <v>73</v>
      </c>
      <c r="C55" s="154" t="s">
        <v>103</v>
      </c>
      <c r="D55" s="155"/>
      <c r="E55" s="73"/>
      <c r="F55" s="77" t="s">
        <v>74</v>
      </c>
      <c r="G55" s="156" t="s">
        <v>106</v>
      </c>
      <c r="H55" s="157"/>
      <c r="I55" s="157"/>
      <c r="J55" s="157"/>
      <c r="K55" s="157"/>
      <c r="L55" s="157"/>
      <c r="M55" s="157"/>
      <c r="N55" s="157"/>
    </row>
    <row r="56" spans="2:14" ht="15.75">
      <c r="B56" s="78"/>
      <c r="C56" s="55"/>
      <c r="D56" s="55"/>
      <c r="E56" s="55"/>
      <c r="F56" s="64"/>
      <c r="G56" s="79"/>
      <c r="H56" s="79"/>
      <c r="I56" s="79"/>
      <c r="J56" s="55"/>
      <c r="K56" s="55"/>
      <c r="L56" s="55"/>
      <c r="M56" s="80"/>
      <c r="N56" s="81"/>
    </row>
    <row r="57" spans="2:14" ht="12.75">
      <c r="B57" s="82" t="s">
        <v>75</v>
      </c>
      <c r="C57" s="55"/>
      <c r="D57" s="55"/>
      <c r="E57" s="55"/>
      <c r="F57" s="83">
        <v>1</v>
      </c>
      <c r="G57" s="83">
        <v>2</v>
      </c>
      <c r="H57" s="83">
        <v>3</v>
      </c>
      <c r="I57" s="83">
        <v>4</v>
      </c>
      <c r="J57" s="83">
        <v>5</v>
      </c>
      <c r="K57" s="158" t="s">
        <v>7</v>
      </c>
      <c r="L57" s="158"/>
      <c r="M57" s="83" t="s">
        <v>76</v>
      </c>
      <c r="N57" s="84" t="s">
        <v>77</v>
      </c>
    </row>
    <row r="58" spans="2:14" ht="12.75">
      <c r="B58" s="85" t="s">
        <v>78</v>
      </c>
      <c r="C58" s="86" t="str">
        <f>IF(C53&gt;"",C53,"")</f>
        <v>Leo Kettula </v>
      </c>
      <c r="D58" s="86" t="str">
        <f>IF(G53&gt;"",G53,"")</f>
        <v>Olli Lukinmaa</v>
      </c>
      <c r="E58" s="87"/>
      <c r="F58" s="88">
        <v>7</v>
      </c>
      <c r="G58" s="88">
        <v>6</v>
      </c>
      <c r="H58" s="88">
        <v>9</v>
      </c>
      <c r="I58" s="88"/>
      <c r="J58" s="88"/>
      <c r="K58" s="89">
        <f>IF(ISBLANK(F58),"",COUNTIF(F58:J58,"&gt;=0"))</f>
        <v>3</v>
      </c>
      <c r="L58" s="90">
        <f>IF(ISBLANK(F58),"",(IF(LEFT(F58,1)="-",1,0)+IF(LEFT(G58,1)="-",1,0)+IF(LEFT(H58,1)="-",1,0)+IF(LEFT(I58,1)="-",1,0)+IF(LEFT(J58,1)="-",1,0)))</f>
        <v>0</v>
      </c>
      <c r="M58" s="91">
        <f aca="true" t="shared" si="2" ref="M58:N62">IF(K58=3,1,"")</f>
        <v>1</v>
      </c>
      <c r="N58" s="91">
        <f t="shared" si="2"/>
      </c>
    </row>
    <row r="59" spans="2:14" ht="12.75">
      <c r="B59" s="85" t="s">
        <v>79</v>
      </c>
      <c r="C59" s="86" t="str">
        <f>IF(C54&gt;"",C54,"")</f>
        <v>Elim Engberg</v>
      </c>
      <c r="D59" s="86" t="str">
        <f>IF(G54&gt;"",G54,"")</f>
        <v>Aaro Mäkelä</v>
      </c>
      <c r="E59" s="87"/>
      <c r="F59" s="88">
        <v>8</v>
      </c>
      <c r="G59" s="88">
        <v>5</v>
      </c>
      <c r="H59" s="88">
        <v>9</v>
      </c>
      <c r="I59" s="88"/>
      <c r="J59" s="88"/>
      <c r="K59" s="89">
        <f>IF(ISBLANK(F59),"",COUNTIF(F59:J59,"&gt;=0"))</f>
        <v>3</v>
      </c>
      <c r="L59" s="90">
        <f>IF(ISBLANK(F59),"",(IF(LEFT(F59,1)="-",1,0)+IF(LEFT(G59,1)="-",1,0)+IF(LEFT(H59,1)="-",1,0)+IF(LEFT(I59,1)="-",1,0)+IF(LEFT(J59,1)="-",1,0)))</f>
        <v>0</v>
      </c>
      <c r="M59" s="91">
        <f t="shared" si="2"/>
        <v>1</v>
      </c>
      <c r="N59" s="91">
        <f t="shared" si="2"/>
      </c>
    </row>
    <row r="60" spans="2:14" ht="12.75">
      <c r="B60" s="85" t="s">
        <v>80</v>
      </c>
      <c r="C60" s="86" t="str">
        <f>IF(C55&gt;"",C55,"")</f>
        <v>Samuel Westerlund</v>
      </c>
      <c r="D60" s="86" t="str">
        <f>IF(G55&gt;"",G55,"")</f>
        <v>Joel Vilppula</v>
      </c>
      <c r="E60" s="87"/>
      <c r="F60" s="88">
        <v>11</v>
      </c>
      <c r="G60" s="88">
        <v>5</v>
      </c>
      <c r="H60" s="88">
        <v>8</v>
      </c>
      <c r="I60" s="88"/>
      <c r="J60" s="88"/>
      <c r="K60" s="89">
        <f>IF(ISBLANK(F60),"",COUNTIF(F60:J60,"&gt;=0"))</f>
        <v>3</v>
      </c>
      <c r="L60" s="90">
        <f>IF(ISBLANK(F60),"",(IF(LEFT(F60,1)="-",1,0)+IF(LEFT(G60,1)="-",1,0)+IF(LEFT(H60,1)="-",1,0)+IF(LEFT(I60,1)="-",1,0)+IF(LEFT(J60,1)="-",1,0)))</f>
        <v>0</v>
      </c>
      <c r="M60" s="91">
        <f t="shared" si="2"/>
        <v>1</v>
      </c>
      <c r="N60" s="91">
        <f t="shared" si="2"/>
      </c>
    </row>
    <row r="61" spans="2:14" ht="12.75">
      <c r="B61" s="85" t="s">
        <v>81</v>
      </c>
      <c r="C61" s="86" t="str">
        <f>IF(C53&gt;"",C53,"")</f>
        <v>Leo Kettula </v>
      </c>
      <c r="D61" s="86" t="str">
        <f>IF(G54&gt;"",G54,"")</f>
        <v>Aaro Mäkelä</v>
      </c>
      <c r="E61" s="87"/>
      <c r="F61" s="88"/>
      <c r="G61" s="88"/>
      <c r="H61" s="88"/>
      <c r="I61" s="88"/>
      <c r="J61" s="88"/>
      <c r="K61" s="89">
        <f>IF(ISBLANK(F61),"",COUNTIF(F61:J61,"&gt;=0"))</f>
      </c>
      <c r="L61" s="90">
        <f>IF(ISBLANK(F61),"",(IF(LEFT(F61,1)="-",1,0)+IF(LEFT(G61,1)="-",1,0)+IF(LEFT(H61,1)="-",1,0)+IF(LEFT(I61,1)="-",1,0)+IF(LEFT(J61,1)="-",1,0)))</f>
      </c>
      <c r="M61" s="91">
        <f t="shared" si="2"/>
      </c>
      <c r="N61" s="91">
        <f t="shared" si="2"/>
      </c>
    </row>
    <row r="62" spans="2:14" ht="12.75">
      <c r="B62" s="85" t="s">
        <v>82</v>
      </c>
      <c r="C62" s="86" t="str">
        <f>IF(C54&gt;"",C54,"")</f>
        <v>Elim Engberg</v>
      </c>
      <c r="D62" s="86" t="str">
        <f>IF(G53&gt;"",G53,"")</f>
        <v>Olli Lukinmaa</v>
      </c>
      <c r="E62" s="87"/>
      <c r="F62" s="88"/>
      <c r="G62" s="88"/>
      <c r="H62" s="88"/>
      <c r="I62" s="88"/>
      <c r="J62" s="88"/>
      <c r="K62" s="89">
        <f>IF(ISBLANK(F62),"",COUNTIF(F62:J62,"&gt;=0"))</f>
      </c>
      <c r="L62" s="90">
        <f>IF(ISBLANK(F62),"",(IF(LEFT(F62,1)="-",1,0)+IF(LEFT(G62,1)="-",1,0)+IF(LEFT(H62,1)="-",1,0)+IF(LEFT(I62,1)="-",1,0)+IF(LEFT(J62,1)="-",1,0)))</f>
      </c>
      <c r="M62" s="91">
        <f t="shared" si="2"/>
      </c>
      <c r="N62" s="91">
        <f t="shared" si="2"/>
      </c>
    </row>
    <row r="63" spans="2:14" ht="12.75">
      <c r="B63" s="78"/>
      <c r="C63" s="55"/>
      <c r="D63" s="55"/>
      <c r="E63" s="55"/>
      <c r="F63" s="55"/>
      <c r="G63" s="55"/>
      <c r="H63" s="55"/>
      <c r="I63" s="159" t="s">
        <v>83</v>
      </c>
      <c r="J63" s="159"/>
      <c r="K63" s="92">
        <f>SUM(K58:K62)</f>
        <v>9</v>
      </c>
      <c r="L63" s="92">
        <f>SUM(L58:L62)</f>
        <v>0</v>
      </c>
      <c r="M63" s="92">
        <f>SUM(M58:M62)</f>
        <v>3</v>
      </c>
      <c r="N63" s="92">
        <f>SUM(N58:N62)</f>
        <v>0</v>
      </c>
    </row>
    <row r="64" spans="2:14" ht="12.75">
      <c r="B64" s="93" t="s">
        <v>84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94"/>
    </row>
    <row r="65" spans="2:14" ht="12.75">
      <c r="B65" s="95" t="s">
        <v>85</v>
      </c>
      <c r="C65" s="96"/>
      <c r="D65" s="96" t="s">
        <v>86</v>
      </c>
      <c r="E65" s="53"/>
      <c r="F65" s="96"/>
      <c r="G65" s="96" t="s">
        <v>19</v>
      </c>
      <c r="H65" s="53"/>
      <c r="I65" s="96"/>
      <c r="J65" s="97" t="s">
        <v>87</v>
      </c>
      <c r="K65" s="60"/>
      <c r="L65" s="55"/>
      <c r="M65" s="55"/>
      <c r="N65" s="94"/>
    </row>
    <row r="66" spans="2:14" ht="18.75" thickBot="1">
      <c r="B66" s="98"/>
      <c r="C66" s="99"/>
      <c r="D66" s="99"/>
      <c r="E66" s="99"/>
      <c r="F66" s="99"/>
      <c r="G66" s="99"/>
      <c r="H66" s="99"/>
      <c r="I66" s="99"/>
      <c r="J66" s="153" t="str">
        <f>IF(M63=3,C52,IF(N63=3,G52,""))</f>
        <v>MBF</v>
      </c>
      <c r="K66" s="153"/>
      <c r="L66" s="153"/>
      <c r="M66" s="153"/>
      <c r="N66" s="153"/>
    </row>
    <row r="68" ht="13.5" thickBot="1"/>
    <row r="69" spans="2:14" ht="16.5" thickTop="1">
      <c r="B69" s="49"/>
      <c r="C69" s="50"/>
      <c r="D69" s="51"/>
      <c r="E69" s="51"/>
      <c r="F69" s="169" t="s">
        <v>61</v>
      </c>
      <c r="G69" s="169"/>
      <c r="H69" s="170"/>
      <c r="I69" s="170"/>
      <c r="J69" s="170"/>
      <c r="K69" s="170"/>
      <c r="L69" s="170"/>
      <c r="M69" s="170"/>
      <c r="N69" s="170"/>
    </row>
    <row r="70" spans="2:14" ht="15.75">
      <c r="B70" s="52"/>
      <c r="C70" s="53"/>
      <c r="D70" s="54"/>
      <c r="E70" s="55"/>
      <c r="F70" s="171" t="s">
        <v>62</v>
      </c>
      <c r="G70" s="171"/>
      <c r="H70" s="172"/>
      <c r="I70" s="172"/>
      <c r="J70" s="172"/>
      <c r="K70" s="172"/>
      <c r="L70" s="172"/>
      <c r="M70" s="172"/>
      <c r="N70" s="172"/>
    </row>
    <row r="71" spans="2:14" ht="15.75">
      <c r="B71" s="56"/>
      <c r="C71" s="57"/>
      <c r="D71" s="55"/>
      <c r="E71" s="55"/>
      <c r="F71" s="173" t="s">
        <v>63</v>
      </c>
      <c r="G71" s="173"/>
      <c r="H71" s="174" t="s">
        <v>95</v>
      </c>
      <c r="I71" s="174"/>
      <c r="J71" s="174"/>
      <c r="K71" s="174"/>
      <c r="L71" s="174"/>
      <c r="M71" s="174"/>
      <c r="N71" s="174"/>
    </row>
    <row r="72" spans="2:14" ht="21" thickBot="1">
      <c r="B72" s="58"/>
      <c r="C72" s="59" t="s">
        <v>64</v>
      </c>
      <c r="D72" s="60"/>
      <c r="E72" s="55"/>
      <c r="F72" s="160" t="s">
        <v>65</v>
      </c>
      <c r="G72" s="160"/>
      <c r="H72" s="161"/>
      <c r="I72" s="161"/>
      <c r="J72" s="161"/>
      <c r="K72" s="61" t="s">
        <v>66</v>
      </c>
      <c r="L72" s="162"/>
      <c r="M72" s="162"/>
      <c r="N72" s="162"/>
    </row>
    <row r="73" spans="2:14" ht="15" thickTop="1">
      <c r="B73" s="62"/>
      <c r="C73" s="63"/>
      <c r="D73" s="55"/>
      <c r="E73" s="55"/>
      <c r="F73" s="64"/>
      <c r="G73" s="63"/>
      <c r="H73" s="63"/>
      <c r="I73" s="65"/>
      <c r="J73" s="66"/>
      <c r="K73" s="67"/>
      <c r="L73" s="67"/>
      <c r="M73" s="67"/>
      <c r="N73" s="68"/>
    </row>
    <row r="74" spans="2:14" ht="16.5" thickBot="1">
      <c r="B74" s="69" t="s">
        <v>67</v>
      </c>
      <c r="C74" s="163" t="s">
        <v>11</v>
      </c>
      <c r="D74" s="163"/>
      <c r="E74" s="70"/>
      <c r="F74" s="71" t="s">
        <v>68</v>
      </c>
      <c r="G74" s="164" t="s">
        <v>10</v>
      </c>
      <c r="H74" s="164"/>
      <c r="I74" s="164"/>
      <c r="J74" s="164"/>
      <c r="K74" s="164"/>
      <c r="L74" s="164"/>
      <c r="M74" s="164"/>
      <c r="N74" s="164"/>
    </row>
    <row r="75" spans="2:14" ht="12.75">
      <c r="B75" s="72" t="s">
        <v>69</v>
      </c>
      <c r="C75" s="165" t="s">
        <v>107</v>
      </c>
      <c r="D75" s="166"/>
      <c r="E75" s="73"/>
      <c r="F75" s="74" t="s">
        <v>70</v>
      </c>
      <c r="G75" s="167" t="s">
        <v>110</v>
      </c>
      <c r="H75" s="168"/>
      <c r="I75" s="168"/>
      <c r="J75" s="168"/>
      <c r="K75" s="168"/>
      <c r="L75" s="168"/>
      <c r="M75" s="168"/>
      <c r="N75" s="168"/>
    </row>
    <row r="76" spans="2:14" ht="12.75">
      <c r="B76" s="75" t="s">
        <v>71</v>
      </c>
      <c r="C76" s="154" t="s">
        <v>108</v>
      </c>
      <c r="D76" s="155"/>
      <c r="E76" s="73"/>
      <c r="F76" s="76" t="s">
        <v>72</v>
      </c>
      <c r="G76" s="157"/>
      <c r="H76" s="157"/>
      <c r="I76" s="157"/>
      <c r="J76" s="157"/>
      <c r="K76" s="157"/>
      <c r="L76" s="157"/>
      <c r="M76" s="157"/>
      <c r="N76" s="157"/>
    </row>
    <row r="77" spans="2:14" ht="12.75">
      <c r="B77" s="75" t="s">
        <v>73</v>
      </c>
      <c r="C77" s="154" t="s">
        <v>109</v>
      </c>
      <c r="D77" s="155"/>
      <c r="E77" s="73"/>
      <c r="F77" s="77" t="s">
        <v>74</v>
      </c>
      <c r="G77" s="156" t="s">
        <v>111</v>
      </c>
      <c r="H77" s="157"/>
      <c r="I77" s="157"/>
      <c r="J77" s="157"/>
      <c r="K77" s="157"/>
      <c r="L77" s="157"/>
      <c r="M77" s="157"/>
      <c r="N77" s="157"/>
    </row>
    <row r="78" spans="2:14" ht="15.75">
      <c r="B78" s="78"/>
      <c r="C78" s="55"/>
      <c r="D78" s="55"/>
      <c r="E78" s="55"/>
      <c r="F78" s="64"/>
      <c r="G78" s="79"/>
      <c r="H78" s="79"/>
      <c r="I78" s="79"/>
      <c r="J78" s="55"/>
      <c r="K78" s="55"/>
      <c r="L78" s="55"/>
      <c r="M78" s="80"/>
      <c r="N78" s="81"/>
    </row>
    <row r="79" spans="2:14" ht="12.75">
      <c r="B79" s="82" t="s">
        <v>75</v>
      </c>
      <c r="C79" s="55"/>
      <c r="D79" s="55"/>
      <c r="E79" s="55"/>
      <c r="F79" s="83">
        <v>1</v>
      </c>
      <c r="G79" s="83">
        <v>2</v>
      </c>
      <c r="H79" s="83">
        <v>3</v>
      </c>
      <c r="I79" s="83">
        <v>4</v>
      </c>
      <c r="J79" s="83">
        <v>5</v>
      </c>
      <c r="K79" s="158" t="s">
        <v>7</v>
      </c>
      <c r="L79" s="158"/>
      <c r="M79" s="83" t="s">
        <v>76</v>
      </c>
      <c r="N79" s="84" t="s">
        <v>77</v>
      </c>
    </row>
    <row r="80" spans="2:14" ht="12.75">
      <c r="B80" s="85" t="s">
        <v>78</v>
      </c>
      <c r="C80" s="86" t="str">
        <f>IF(C75&gt;"",C75,"")</f>
        <v>Jan Mäkelä</v>
      </c>
      <c r="D80" s="86" t="str">
        <f>IF(G75&gt;"",G75,"")</f>
        <v>Joonas Kylliö</v>
      </c>
      <c r="E80" s="87"/>
      <c r="F80" s="88">
        <v>-5</v>
      </c>
      <c r="G80" s="88">
        <v>-5</v>
      </c>
      <c r="H80" s="88">
        <v>-6</v>
      </c>
      <c r="I80" s="88"/>
      <c r="J80" s="88"/>
      <c r="K80" s="89">
        <f>IF(ISBLANK(F80),"",COUNTIF(F80:J80,"&gt;=0"))</f>
        <v>0</v>
      </c>
      <c r="L80" s="90">
        <f>IF(ISBLANK(F80),"",(IF(LEFT(F80,1)="-",1,0)+IF(LEFT(G80,1)="-",1,0)+IF(LEFT(H80,1)="-",1,0)+IF(LEFT(I80,1)="-",1,0)+IF(LEFT(J80,1)="-",1,0)))</f>
        <v>3</v>
      </c>
      <c r="M80" s="91">
        <f aca="true" t="shared" si="3" ref="M80:N84">IF(K80=3,1,"")</f>
      </c>
      <c r="N80" s="91">
        <f t="shared" si="3"/>
        <v>1</v>
      </c>
    </row>
    <row r="81" spans="2:14" ht="12.75">
      <c r="B81" s="85" t="s">
        <v>79</v>
      </c>
      <c r="C81" s="86" t="str">
        <f>IF(C76&gt;"",C76,"")</f>
        <v>Nils-Erik Halttunen</v>
      </c>
      <c r="D81" s="86">
        <f>IF(G76&gt;"",G76,"")</f>
      </c>
      <c r="E81" s="87"/>
      <c r="F81" s="88"/>
      <c r="G81" s="88"/>
      <c r="H81" s="88"/>
      <c r="I81" s="88"/>
      <c r="J81" s="88"/>
      <c r="K81" s="89">
        <f>IF(ISBLANK(F81),"",COUNTIF(F81:J81,"&gt;=0"))</f>
      </c>
      <c r="L81" s="90">
        <f>IF(ISBLANK(F81),"",(IF(LEFT(F81,1)="-",1,0)+IF(LEFT(G81,1)="-",1,0)+IF(LEFT(H81,1)="-",1,0)+IF(LEFT(I81,1)="-",1,0)+IF(LEFT(J81,1)="-",1,0)))</f>
      </c>
      <c r="M81" s="91">
        <f t="shared" si="3"/>
      </c>
      <c r="N81" s="91">
        <f t="shared" si="3"/>
      </c>
    </row>
    <row r="82" spans="2:14" ht="12.75">
      <c r="B82" s="85" t="s">
        <v>80</v>
      </c>
      <c r="C82" s="86" t="str">
        <f>IF(C77&gt;"",C77,"")</f>
        <v>Axel Visuri</v>
      </c>
      <c r="D82" s="86" t="str">
        <f>IF(G77&gt;"",G77,"")</f>
        <v>Woobin Kim</v>
      </c>
      <c r="E82" s="87"/>
      <c r="F82" s="88">
        <v>-7</v>
      </c>
      <c r="G82" s="88">
        <v>-3</v>
      </c>
      <c r="H82" s="88">
        <v>-9</v>
      </c>
      <c r="I82" s="88"/>
      <c r="J82" s="88"/>
      <c r="K82" s="89">
        <f>IF(ISBLANK(F82),"",COUNTIF(F82:J82,"&gt;=0"))</f>
        <v>0</v>
      </c>
      <c r="L82" s="90">
        <f>IF(ISBLANK(F82),"",(IF(LEFT(F82,1)="-",1,0)+IF(LEFT(G82,1)="-",1,0)+IF(LEFT(H82,1)="-",1,0)+IF(LEFT(I82,1)="-",1,0)+IF(LEFT(J82,1)="-",1,0)))</f>
        <v>3</v>
      </c>
      <c r="M82" s="91">
        <f t="shared" si="3"/>
      </c>
      <c r="N82" s="91">
        <f t="shared" si="3"/>
        <v>1</v>
      </c>
    </row>
    <row r="83" spans="2:14" ht="12.75">
      <c r="B83" s="85" t="s">
        <v>81</v>
      </c>
      <c r="C83" s="86" t="str">
        <f>IF(C75&gt;"",C75,"")</f>
        <v>Jan Mäkelä</v>
      </c>
      <c r="D83" s="86">
        <f>IF(G76&gt;"",G76,"")</f>
      </c>
      <c r="E83" s="87"/>
      <c r="F83" s="88"/>
      <c r="G83" s="88"/>
      <c r="H83" s="88"/>
      <c r="I83" s="88"/>
      <c r="J83" s="88"/>
      <c r="K83" s="89">
        <f>IF(ISBLANK(F83),"",COUNTIF(F83:J83,"&gt;=0"))</f>
      </c>
      <c r="L83" s="90">
        <f>IF(ISBLANK(F83),"",(IF(LEFT(F83,1)="-",1,0)+IF(LEFT(G83,1)="-",1,0)+IF(LEFT(H83,1)="-",1,0)+IF(LEFT(I83,1)="-",1,0)+IF(LEFT(J83,1)="-",1,0)))</f>
      </c>
      <c r="M83" s="91">
        <f t="shared" si="3"/>
      </c>
      <c r="N83" s="91">
        <f t="shared" si="3"/>
      </c>
    </row>
    <row r="84" spans="2:14" ht="12.75">
      <c r="B84" s="85" t="s">
        <v>82</v>
      </c>
      <c r="C84" s="86" t="str">
        <f>IF(C76&gt;"",C76,"")</f>
        <v>Nils-Erik Halttunen</v>
      </c>
      <c r="D84" s="86" t="str">
        <f>IF(G75&gt;"",G75,"")</f>
        <v>Joonas Kylliö</v>
      </c>
      <c r="E84" s="87"/>
      <c r="F84" s="88">
        <v>-1</v>
      </c>
      <c r="G84" s="88">
        <v>-6</v>
      </c>
      <c r="H84" s="88">
        <v>-4</v>
      </c>
      <c r="I84" s="88"/>
      <c r="J84" s="88"/>
      <c r="K84" s="89">
        <f>IF(ISBLANK(F84),"",COUNTIF(F84:J84,"&gt;=0"))</f>
        <v>0</v>
      </c>
      <c r="L84" s="90">
        <f>IF(ISBLANK(F84),"",(IF(LEFT(F84,1)="-",1,0)+IF(LEFT(G84,1)="-",1,0)+IF(LEFT(H84,1)="-",1,0)+IF(LEFT(I84,1)="-",1,0)+IF(LEFT(J84,1)="-",1,0)))</f>
        <v>3</v>
      </c>
      <c r="M84" s="91">
        <f t="shared" si="3"/>
      </c>
      <c r="N84" s="91">
        <f t="shared" si="3"/>
        <v>1</v>
      </c>
    </row>
    <row r="85" spans="2:14" ht="12.75">
      <c r="B85" s="78"/>
      <c r="C85" s="55"/>
      <c r="D85" s="55"/>
      <c r="E85" s="55"/>
      <c r="F85" s="55"/>
      <c r="G85" s="55"/>
      <c r="H85" s="55"/>
      <c r="I85" s="159" t="s">
        <v>83</v>
      </c>
      <c r="J85" s="159"/>
      <c r="K85" s="92">
        <f>SUM(K80:K84)</f>
        <v>0</v>
      </c>
      <c r="L85" s="92">
        <f>SUM(L80:L84)</f>
        <v>9</v>
      </c>
      <c r="M85" s="92">
        <f>SUM(M80:M84)</f>
        <v>0</v>
      </c>
      <c r="N85" s="92">
        <f>SUM(N80:N84)</f>
        <v>3</v>
      </c>
    </row>
    <row r="86" spans="2:14" ht="12.75">
      <c r="B86" s="93" t="s">
        <v>84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94"/>
    </row>
    <row r="87" spans="2:14" ht="12.75">
      <c r="B87" s="95" t="s">
        <v>85</v>
      </c>
      <c r="C87" s="96"/>
      <c r="D87" s="96" t="s">
        <v>86</v>
      </c>
      <c r="E87" s="53"/>
      <c r="F87" s="96"/>
      <c r="G87" s="96" t="s">
        <v>19</v>
      </c>
      <c r="H87" s="53"/>
      <c r="I87" s="96"/>
      <c r="J87" s="97" t="s">
        <v>87</v>
      </c>
      <c r="K87" s="60"/>
      <c r="L87" s="55"/>
      <c r="M87" s="55"/>
      <c r="N87" s="94"/>
    </row>
    <row r="88" spans="2:14" ht="18.75" thickBot="1">
      <c r="B88" s="98"/>
      <c r="C88" s="99"/>
      <c r="D88" s="99"/>
      <c r="E88" s="99"/>
      <c r="F88" s="99"/>
      <c r="G88" s="99"/>
      <c r="H88" s="99"/>
      <c r="I88" s="99"/>
      <c r="J88" s="153" t="str">
        <f>IF(M85=3,C74,IF(N85=3,G74,""))</f>
        <v>TIP-70</v>
      </c>
      <c r="K88" s="153"/>
      <c r="L88" s="153"/>
      <c r="M88" s="153"/>
      <c r="N88" s="153"/>
    </row>
    <row r="90" ht="13.5" thickBot="1"/>
    <row r="91" spans="2:14" ht="16.5" thickTop="1">
      <c r="B91" s="49"/>
      <c r="C91" s="50"/>
      <c r="D91" s="51"/>
      <c r="E91" s="51"/>
      <c r="F91" s="169" t="s">
        <v>61</v>
      </c>
      <c r="G91" s="169"/>
      <c r="H91" s="170"/>
      <c r="I91" s="170"/>
      <c r="J91" s="170"/>
      <c r="K91" s="170"/>
      <c r="L91" s="170"/>
      <c r="M91" s="170"/>
      <c r="N91" s="170"/>
    </row>
    <row r="92" spans="2:14" ht="15.75">
      <c r="B92" s="52"/>
      <c r="C92" s="53"/>
      <c r="D92" s="54"/>
      <c r="E92" s="55"/>
      <c r="F92" s="171" t="s">
        <v>62</v>
      </c>
      <c r="G92" s="171"/>
      <c r="H92" s="172"/>
      <c r="I92" s="172"/>
      <c r="J92" s="172"/>
      <c r="K92" s="172"/>
      <c r="L92" s="172"/>
      <c r="M92" s="172"/>
      <c r="N92" s="172"/>
    </row>
    <row r="93" spans="2:14" ht="15.75">
      <c r="B93" s="56"/>
      <c r="C93" s="57"/>
      <c r="D93" s="55"/>
      <c r="E93" s="55"/>
      <c r="F93" s="173" t="s">
        <v>63</v>
      </c>
      <c r="G93" s="173"/>
      <c r="H93" s="174" t="s">
        <v>94</v>
      </c>
      <c r="I93" s="174"/>
      <c r="J93" s="174"/>
      <c r="K93" s="174"/>
      <c r="L93" s="174"/>
      <c r="M93" s="174"/>
      <c r="N93" s="174"/>
    </row>
    <row r="94" spans="2:14" ht="21" thickBot="1">
      <c r="B94" s="58"/>
      <c r="C94" s="59" t="s">
        <v>64</v>
      </c>
      <c r="D94" s="60"/>
      <c r="E94" s="55"/>
      <c r="F94" s="160" t="s">
        <v>65</v>
      </c>
      <c r="G94" s="160"/>
      <c r="H94" s="161"/>
      <c r="I94" s="161"/>
      <c r="J94" s="161"/>
      <c r="K94" s="61" t="s">
        <v>66</v>
      </c>
      <c r="L94" s="162"/>
      <c r="M94" s="162"/>
      <c r="N94" s="162"/>
    </row>
    <row r="95" spans="2:14" ht="15" thickTop="1">
      <c r="B95" s="62"/>
      <c r="C95" s="63"/>
      <c r="D95" s="55"/>
      <c r="E95" s="55"/>
      <c r="F95" s="64"/>
      <c r="G95" s="63"/>
      <c r="H95" s="63"/>
      <c r="I95" s="65"/>
      <c r="J95" s="66"/>
      <c r="K95" s="67"/>
      <c r="L95" s="67"/>
      <c r="M95" s="67"/>
      <c r="N95" s="68"/>
    </row>
    <row r="96" spans="2:14" ht="16.5" thickBot="1">
      <c r="B96" s="69" t="s">
        <v>67</v>
      </c>
      <c r="C96" s="163" t="s">
        <v>45</v>
      </c>
      <c r="D96" s="163"/>
      <c r="E96" s="70"/>
      <c r="F96" s="71" t="s">
        <v>68</v>
      </c>
      <c r="G96" s="164" t="s">
        <v>41</v>
      </c>
      <c r="H96" s="164"/>
      <c r="I96" s="164"/>
      <c r="J96" s="164"/>
      <c r="K96" s="164"/>
      <c r="L96" s="164"/>
      <c r="M96" s="164"/>
      <c r="N96" s="164"/>
    </row>
    <row r="97" spans="2:14" ht="12.75">
      <c r="B97" s="72" t="s">
        <v>69</v>
      </c>
      <c r="C97" s="165" t="s">
        <v>106</v>
      </c>
      <c r="D97" s="166"/>
      <c r="E97" s="73"/>
      <c r="F97" s="74" t="s">
        <v>70</v>
      </c>
      <c r="G97" s="167" t="s">
        <v>89</v>
      </c>
      <c r="H97" s="168"/>
      <c r="I97" s="168"/>
      <c r="J97" s="168"/>
      <c r="K97" s="168"/>
      <c r="L97" s="168"/>
      <c r="M97" s="168"/>
      <c r="N97" s="168"/>
    </row>
    <row r="98" spans="2:14" ht="12.75">
      <c r="B98" s="75" t="s">
        <v>71</v>
      </c>
      <c r="C98" s="154" t="s">
        <v>104</v>
      </c>
      <c r="D98" s="155"/>
      <c r="E98" s="73"/>
      <c r="F98" s="76" t="s">
        <v>72</v>
      </c>
      <c r="G98" s="156" t="s">
        <v>88</v>
      </c>
      <c r="H98" s="157"/>
      <c r="I98" s="157"/>
      <c r="J98" s="157"/>
      <c r="K98" s="157"/>
      <c r="L98" s="157"/>
      <c r="M98" s="157"/>
      <c r="N98" s="157"/>
    </row>
    <row r="99" spans="2:14" ht="12.75">
      <c r="B99" s="75" t="s">
        <v>73</v>
      </c>
      <c r="C99" s="154" t="s">
        <v>105</v>
      </c>
      <c r="D99" s="155"/>
      <c r="E99" s="73"/>
      <c r="F99" s="77" t="s">
        <v>74</v>
      </c>
      <c r="G99" s="156" t="s">
        <v>90</v>
      </c>
      <c r="H99" s="157"/>
      <c r="I99" s="157"/>
      <c r="J99" s="157"/>
      <c r="K99" s="157"/>
      <c r="L99" s="157"/>
      <c r="M99" s="157"/>
      <c r="N99" s="157"/>
    </row>
    <row r="100" spans="2:14" ht="15.75">
      <c r="B100" s="78"/>
      <c r="C100" s="55"/>
      <c r="D100" s="55"/>
      <c r="E100" s="55"/>
      <c r="F100" s="64"/>
      <c r="G100" s="79"/>
      <c r="H100" s="79"/>
      <c r="I100" s="79"/>
      <c r="J100" s="55"/>
      <c r="K100" s="55"/>
      <c r="L100" s="55"/>
      <c r="M100" s="80"/>
      <c r="N100" s="81"/>
    </row>
    <row r="101" spans="2:14" ht="12.75">
      <c r="B101" s="82" t="s">
        <v>75</v>
      </c>
      <c r="C101" s="55"/>
      <c r="D101" s="55"/>
      <c r="E101" s="55"/>
      <c r="F101" s="83">
        <v>1</v>
      </c>
      <c r="G101" s="83">
        <v>2</v>
      </c>
      <c r="H101" s="83">
        <v>3</v>
      </c>
      <c r="I101" s="83">
        <v>4</v>
      </c>
      <c r="J101" s="83">
        <v>5</v>
      </c>
      <c r="K101" s="158" t="s">
        <v>7</v>
      </c>
      <c r="L101" s="158"/>
      <c r="M101" s="83" t="s">
        <v>76</v>
      </c>
      <c r="N101" s="84" t="s">
        <v>77</v>
      </c>
    </row>
    <row r="102" spans="2:14" ht="12.75">
      <c r="B102" s="85" t="s">
        <v>78</v>
      </c>
      <c r="C102" s="86" t="str">
        <f>IF(C97&gt;"",C97,"")</f>
        <v>Joel Vilppula</v>
      </c>
      <c r="D102" s="86" t="str">
        <f>IF(G97&gt;"",G97,"")</f>
        <v>Rasmus Vesalainen</v>
      </c>
      <c r="E102" s="87"/>
      <c r="F102" s="88">
        <v>-5</v>
      </c>
      <c r="G102" s="88">
        <v>-5</v>
      </c>
      <c r="H102" s="88">
        <v>-7</v>
      </c>
      <c r="I102" s="88"/>
      <c r="J102" s="88"/>
      <c r="K102" s="89">
        <f>IF(ISBLANK(F102),"",COUNTIF(F102:J102,"&gt;=0"))</f>
        <v>0</v>
      </c>
      <c r="L102" s="90">
        <f>IF(ISBLANK(F102),"",(IF(LEFT(F102,1)="-",1,0)+IF(LEFT(G102,1)="-",1,0)+IF(LEFT(H102,1)="-",1,0)+IF(LEFT(I102,1)="-",1,0)+IF(LEFT(J102,1)="-",1,0)))</f>
        <v>3</v>
      </c>
      <c r="M102" s="91">
        <f aca="true" t="shared" si="4" ref="M102:N106">IF(K102=3,1,"")</f>
      </c>
      <c r="N102" s="91">
        <f t="shared" si="4"/>
        <v>1</v>
      </c>
    </row>
    <row r="103" spans="2:14" ht="12.75">
      <c r="B103" s="85" t="s">
        <v>79</v>
      </c>
      <c r="C103" s="86" t="str">
        <f>IF(C98&gt;"",C98,"")</f>
        <v>Olli Lukinmaa</v>
      </c>
      <c r="D103" s="86" t="str">
        <f>IF(G98&gt;"",G98,"")</f>
        <v>Sam Khosravi</v>
      </c>
      <c r="E103" s="87"/>
      <c r="F103" s="88">
        <v>-3</v>
      </c>
      <c r="G103" s="88">
        <v>-4</v>
      </c>
      <c r="H103" s="88">
        <v>-2</v>
      </c>
      <c r="I103" s="88"/>
      <c r="J103" s="88"/>
      <c r="K103" s="89">
        <f>IF(ISBLANK(F103),"",COUNTIF(F103:J103,"&gt;=0"))</f>
        <v>0</v>
      </c>
      <c r="L103" s="90">
        <f>IF(ISBLANK(F103),"",(IF(LEFT(F103,1)="-",1,0)+IF(LEFT(G103,1)="-",1,0)+IF(LEFT(H103,1)="-",1,0)+IF(LEFT(I103,1)="-",1,0)+IF(LEFT(J103,1)="-",1,0)))</f>
        <v>3</v>
      </c>
      <c r="M103" s="91">
        <f t="shared" si="4"/>
      </c>
      <c r="N103" s="91">
        <f t="shared" si="4"/>
        <v>1</v>
      </c>
    </row>
    <row r="104" spans="2:14" ht="12.75">
      <c r="B104" s="85" t="s">
        <v>80</v>
      </c>
      <c r="C104" s="86" t="str">
        <f>IF(C99&gt;"",C99,"")</f>
        <v>Aaro Mäkelä</v>
      </c>
      <c r="D104" s="86" t="str">
        <f>IF(G99&gt;"",G99,"")</f>
        <v>Matias Vesalainen</v>
      </c>
      <c r="E104" s="87"/>
      <c r="F104" s="88">
        <v>-3</v>
      </c>
      <c r="G104" s="88">
        <v>-4</v>
      </c>
      <c r="H104" s="88">
        <v>-3</v>
      </c>
      <c r="I104" s="88"/>
      <c r="J104" s="88"/>
      <c r="K104" s="89">
        <f>IF(ISBLANK(F104),"",COUNTIF(F104:J104,"&gt;=0"))</f>
        <v>0</v>
      </c>
      <c r="L104" s="90">
        <f>IF(ISBLANK(F104),"",(IF(LEFT(F104,1)="-",1,0)+IF(LEFT(G104,1)="-",1,0)+IF(LEFT(H104,1)="-",1,0)+IF(LEFT(I104,1)="-",1,0)+IF(LEFT(J104,1)="-",1,0)))</f>
        <v>3</v>
      </c>
      <c r="M104" s="91">
        <f t="shared" si="4"/>
      </c>
      <c r="N104" s="91">
        <f t="shared" si="4"/>
        <v>1</v>
      </c>
    </row>
    <row r="105" spans="2:14" ht="12.75">
      <c r="B105" s="85" t="s">
        <v>81</v>
      </c>
      <c r="C105" s="86" t="str">
        <f>IF(C97&gt;"",C97,"")</f>
        <v>Joel Vilppula</v>
      </c>
      <c r="D105" s="86" t="str">
        <f>IF(G98&gt;"",G98,"")</f>
        <v>Sam Khosravi</v>
      </c>
      <c r="E105" s="87"/>
      <c r="F105" s="88"/>
      <c r="G105" s="88"/>
      <c r="H105" s="88"/>
      <c r="I105" s="88"/>
      <c r="J105" s="88"/>
      <c r="K105" s="89">
        <f>IF(ISBLANK(F105),"",COUNTIF(F105:J105,"&gt;=0"))</f>
      </c>
      <c r="L105" s="90">
        <f>IF(ISBLANK(F105),"",(IF(LEFT(F105,1)="-",1,0)+IF(LEFT(G105,1)="-",1,0)+IF(LEFT(H105,1)="-",1,0)+IF(LEFT(I105,1)="-",1,0)+IF(LEFT(J105,1)="-",1,0)))</f>
      </c>
      <c r="M105" s="91">
        <f t="shared" si="4"/>
      </c>
      <c r="N105" s="91">
        <f t="shared" si="4"/>
      </c>
    </row>
    <row r="106" spans="2:14" ht="12.75">
      <c r="B106" s="85" t="s">
        <v>82</v>
      </c>
      <c r="C106" s="86" t="str">
        <f>IF(C98&gt;"",C98,"")</f>
        <v>Olli Lukinmaa</v>
      </c>
      <c r="D106" s="86" t="str">
        <f>IF(G97&gt;"",G97,"")</f>
        <v>Rasmus Vesalainen</v>
      </c>
      <c r="E106" s="87"/>
      <c r="F106" s="88"/>
      <c r="G106" s="88"/>
      <c r="H106" s="88"/>
      <c r="I106" s="88"/>
      <c r="J106" s="88"/>
      <c r="K106" s="89">
        <f>IF(ISBLANK(F106),"",COUNTIF(F106:J106,"&gt;=0"))</f>
      </c>
      <c r="L106" s="90">
        <f>IF(ISBLANK(F106),"",(IF(LEFT(F106,1)="-",1,0)+IF(LEFT(G106,1)="-",1,0)+IF(LEFT(H106,1)="-",1,0)+IF(LEFT(I106,1)="-",1,0)+IF(LEFT(J106,1)="-",1,0)))</f>
      </c>
      <c r="M106" s="91">
        <f t="shared" si="4"/>
      </c>
      <c r="N106" s="91">
        <f t="shared" si="4"/>
      </c>
    </row>
    <row r="107" spans="2:14" ht="12.75">
      <c r="B107" s="78"/>
      <c r="C107" s="55"/>
      <c r="D107" s="55"/>
      <c r="E107" s="55"/>
      <c r="F107" s="55"/>
      <c r="G107" s="55"/>
      <c r="H107" s="55"/>
      <c r="I107" s="159" t="s">
        <v>83</v>
      </c>
      <c r="J107" s="159"/>
      <c r="K107" s="92">
        <f>SUM(K102:K106)</f>
        <v>0</v>
      </c>
      <c r="L107" s="92">
        <f>SUM(L102:L106)</f>
        <v>9</v>
      </c>
      <c r="M107" s="92">
        <f>SUM(M102:M106)</f>
        <v>0</v>
      </c>
      <c r="N107" s="92">
        <f>SUM(N102:N106)</f>
        <v>3</v>
      </c>
    </row>
    <row r="108" spans="2:14" ht="12.75">
      <c r="B108" s="93" t="s">
        <v>84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94"/>
    </row>
    <row r="109" spans="2:14" ht="12.75">
      <c r="B109" s="95" t="s">
        <v>85</v>
      </c>
      <c r="C109" s="96"/>
      <c r="D109" s="96" t="s">
        <v>86</v>
      </c>
      <c r="E109" s="53"/>
      <c r="F109" s="96"/>
      <c r="G109" s="96" t="s">
        <v>19</v>
      </c>
      <c r="H109" s="53"/>
      <c r="I109" s="96"/>
      <c r="J109" s="97" t="s">
        <v>87</v>
      </c>
      <c r="K109" s="60"/>
      <c r="L109" s="55"/>
      <c r="M109" s="55"/>
      <c r="N109" s="94"/>
    </row>
    <row r="110" spans="2:14" ht="18.75" thickBot="1">
      <c r="B110" s="98"/>
      <c r="C110" s="99"/>
      <c r="D110" s="99"/>
      <c r="E110" s="99"/>
      <c r="F110" s="99"/>
      <c r="G110" s="99"/>
      <c r="H110" s="99"/>
      <c r="I110" s="99"/>
      <c r="J110" s="153" t="str">
        <f>IF(M107=3,C96,IF(N107=3,G96,""))</f>
        <v>KoKa</v>
      </c>
      <c r="K110" s="153"/>
      <c r="L110" s="153"/>
      <c r="M110" s="153"/>
      <c r="N110" s="153"/>
    </row>
    <row r="112" ht="13.5" thickBot="1"/>
    <row r="113" spans="2:14" ht="16.5" thickTop="1">
      <c r="B113" s="49"/>
      <c r="C113" s="50"/>
      <c r="D113" s="51"/>
      <c r="E113" s="51"/>
      <c r="F113" s="169" t="s">
        <v>61</v>
      </c>
      <c r="G113" s="169"/>
      <c r="H113" s="170"/>
      <c r="I113" s="170"/>
      <c r="J113" s="170"/>
      <c r="K113" s="170"/>
      <c r="L113" s="170"/>
      <c r="M113" s="170"/>
      <c r="N113" s="170"/>
    </row>
    <row r="114" spans="2:14" ht="15.75">
      <c r="B114" s="52"/>
      <c r="C114" s="53"/>
      <c r="D114" s="54"/>
      <c r="E114" s="55"/>
      <c r="F114" s="171" t="s">
        <v>62</v>
      </c>
      <c r="G114" s="171"/>
      <c r="H114" s="172"/>
      <c r="I114" s="172"/>
      <c r="J114" s="172"/>
      <c r="K114" s="172"/>
      <c r="L114" s="172"/>
      <c r="M114" s="172"/>
      <c r="N114" s="172"/>
    </row>
    <row r="115" spans="2:14" ht="15.75">
      <c r="B115" s="56"/>
      <c r="C115" s="57"/>
      <c r="D115" s="55"/>
      <c r="E115" s="55"/>
      <c r="F115" s="173" t="s">
        <v>63</v>
      </c>
      <c r="G115" s="173"/>
      <c r="H115" s="174" t="s">
        <v>94</v>
      </c>
      <c r="I115" s="174"/>
      <c r="J115" s="174"/>
      <c r="K115" s="174"/>
      <c r="L115" s="174"/>
      <c r="M115" s="174"/>
      <c r="N115" s="174"/>
    </row>
    <row r="116" spans="2:14" ht="21" thickBot="1">
      <c r="B116" s="58"/>
      <c r="C116" s="59" t="s">
        <v>64</v>
      </c>
      <c r="D116" s="60"/>
      <c r="E116" s="55"/>
      <c r="F116" s="160" t="s">
        <v>65</v>
      </c>
      <c r="G116" s="160"/>
      <c r="H116" s="161"/>
      <c r="I116" s="161"/>
      <c r="J116" s="161"/>
      <c r="K116" s="61" t="s">
        <v>66</v>
      </c>
      <c r="L116" s="162"/>
      <c r="M116" s="162"/>
      <c r="N116" s="162"/>
    </row>
    <row r="117" spans="2:14" ht="15" thickTop="1">
      <c r="B117" s="62"/>
      <c r="C117" s="63"/>
      <c r="D117" s="55"/>
      <c r="E117" s="55"/>
      <c r="F117" s="64"/>
      <c r="G117" s="63"/>
      <c r="H117" s="63"/>
      <c r="I117" s="65"/>
      <c r="J117" s="66"/>
      <c r="K117" s="67"/>
      <c r="L117" s="67"/>
      <c r="M117" s="67"/>
      <c r="N117" s="68"/>
    </row>
    <row r="118" spans="2:14" ht="16.5" thickBot="1">
      <c r="B118" s="69" t="s">
        <v>67</v>
      </c>
      <c r="C118" s="163" t="s">
        <v>23</v>
      </c>
      <c r="D118" s="163"/>
      <c r="E118" s="70"/>
      <c r="F118" s="71" t="s">
        <v>68</v>
      </c>
      <c r="G118" s="164" t="s">
        <v>12</v>
      </c>
      <c r="H118" s="164"/>
      <c r="I118" s="164"/>
      <c r="J118" s="164"/>
      <c r="K118" s="164"/>
      <c r="L118" s="164"/>
      <c r="M118" s="164"/>
      <c r="N118" s="164"/>
    </row>
    <row r="119" spans="2:14" ht="12.75">
      <c r="B119" s="72" t="s">
        <v>69</v>
      </c>
      <c r="C119" s="165" t="s">
        <v>126</v>
      </c>
      <c r="D119" s="166"/>
      <c r="E119" s="73"/>
      <c r="F119" s="74" t="s">
        <v>70</v>
      </c>
      <c r="G119" s="167" t="s">
        <v>91</v>
      </c>
      <c r="H119" s="168"/>
      <c r="I119" s="168"/>
      <c r="J119" s="168"/>
      <c r="K119" s="168"/>
      <c r="L119" s="168"/>
      <c r="M119" s="168"/>
      <c r="N119" s="168"/>
    </row>
    <row r="120" spans="2:14" ht="12.75">
      <c r="B120" s="75" t="s">
        <v>71</v>
      </c>
      <c r="C120" s="154" t="s">
        <v>102</v>
      </c>
      <c r="D120" s="155"/>
      <c r="E120" s="73"/>
      <c r="F120" s="76" t="s">
        <v>72</v>
      </c>
      <c r="G120" s="157"/>
      <c r="H120" s="157"/>
      <c r="I120" s="157"/>
      <c r="J120" s="157"/>
      <c r="K120" s="157"/>
      <c r="L120" s="157"/>
      <c r="M120" s="157"/>
      <c r="N120" s="157"/>
    </row>
    <row r="121" spans="2:14" ht="12.75">
      <c r="B121" s="75" t="s">
        <v>73</v>
      </c>
      <c r="C121" s="154" t="s">
        <v>103</v>
      </c>
      <c r="D121" s="155"/>
      <c r="E121" s="73"/>
      <c r="F121" s="77" t="s">
        <v>74</v>
      </c>
      <c r="G121" s="156" t="s">
        <v>92</v>
      </c>
      <c r="H121" s="157"/>
      <c r="I121" s="157"/>
      <c r="J121" s="157"/>
      <c r="K121" s="157"/>
      <c r="L121" s="157"/>
      <c r="M121" s="157"/>
      <c r="N121" s="157"/>
    </row>
    <row r="122" spans="2:14" ht="15.75">
      <c r="B122" s="78"/>
      <c r="C122" s="55"/>
      <c r="D122" s="55"/>
      <c r="E122" s="55"/>
      <c r="F122" s="64"/>
      <c r="G122" s="79"/>
      <c r="H122" s="79"/>
      <c r="I122" s="79"/>
      <c r="J122" s="55"/>
      <c r="K122" s="55"/>
      <c r="L122" s="55"/>
      <c r="M122" s="80"/>
      <c r="N122" s="81"/>
    </row>
    <row r="123" spans="2:14" ht="12.75">
      <c r="B123" s="82" t="s">
        <v>75</v>
      </c>
      <c r="C123" s="55"/>
      <c r="D123" s="55"/>
      <c r="E123" s="55"/>
      <c r="F123" s="83">
        <v>1</v>
      </c>
      <c r="G123" s="83">
        <v>2</v>
      </c>
      <c r="H123" s="83">
        <v>3</v>
      </c>
      <c r="I123" s="83">
        <v>4</v>
      </c>
      <c r="J123" s="83">
        <v>5</v>
      </c>
      <c r="K123" s="158" t="s">
        <v>7</v>
      </c>
      <c r="L123" s="158"/>
      <c r="M123" s="83" t="s">
        <v>76</v>
      </c>
      <c r="N123" s="84" t="s">
        <v>77</v>
      </c>
    </row>
    <row r="124" spans="2:14" ht="12.75">
      <c r="B124" s="85" t="s">
        <v>78</v>
      </c>
      <c r="C124" s="86" t="str">
        <f>IF(C119&gt;"",C119,"")</f>
        <v>Leo Kettula</v>
      </c>
      <c r="D124" s="86" t="str">
        <f>IF(G119&gt;"",G119,"")</f>
        <v>Luukas Meisaari</v>
      </c>
      <c r="E124" s="87"/>
      <c r="F124" s="88">
        <v>5</v>
      </c>
      <c r="G124" s="88">
        <v>2</v>
      </c>
      <c r="H124" s="88">
        <v>3</v>
      </c>
      <c r="I124" s="88"/>
      <c r="J124" s="88"/>
      <c r="K124" s="89">
        <f>IF(ISBLANK(F124),"",COUNTIF(F124:J124,"&gt;=0"))</f>
        <v>3</v>
      </c>
      <c r="L124" s="90">
        <f>IF(ISBLANK(F124),"",(IF(LEFT(F124,1)="-",1,0)+IF(LEFT(G124,1)="-",1,0)+IF(LEFT(H124,1)="-",1,0)+IF(LEFT(I124,1)="-",1,0)+IF(LEFT(J124,1)="-",1,0)))</f>
        <v>0</v>
      </c>
      <c r="M124" s="91">
        <f aca="true" t="shared" si="5" ref="M124:N128">IF(K124=3,1,"")</f>
        <v>1</v>
      </c>
      <c r="N124" s="91">
        <f t="shared" si="5"/>
      </c>
    </row>
    <row r="125" spans="2:14" ht="12.75">
      <c r="B125" s="85" t="s">
        <v>79</v>
      </c>
      <c r="C125" s="86" t="str">
        <f>IF(C120&gt;"",C120,"")</f>
        <v>Elim Engberg</v>
      </c>
      <c r="D125" s="86">
        <f>IF(G120&gt;"",G120,"")</f>
      </c>
      <c r="E125" s="87"/>
      <c r="F125" s="100">
        <v>0</v>
      </c>
      <c r="G125" s="88">
        <v>0</v>
      </c>
      <c r="H125" s="88">
        <v>0</v>
      </c>
      <c r="I125" s="100" t="s">
        <v>93</v>
      </c>
      <c r="J125" s="88"/>
      <c r="K125" s="89">
        <f>IF(ISBLANK(F125),"",COUNTIF(F125:J125,"&gt;=0"))</f>
        <v>3</v>
      </c>
      <c r="L125" s="90">
        <f>IF(ISBLANK(F125),"",(IF(LEFT(F125,1)="-",1,0)+IF(LEFT(G125,1)="-",1,0)+IF(LEFT(H125,1)="-",1,0)+IF(LEFT(I125,1)="-",1,0)+IF(LEFT(J125,1)="-",1,0)))</f>
        <v>0</v>
      </c>
      <c r="M125" s="91">
        <v>1</v>
      </c>
      <c r="N125" s="91">
        <f t="shared" si="5"/>
      </c>
    </row>
    <row r="126" spans="2:14" ht="12.75">
      <c r="B126" s="85" t="s">
        <v>80</v>
      </c>
      <c r="C126" s="86" t="str">
        <f>IF(C121&gt;"",C121,"")</f>
        <v>Samuel Westerlund</v>
      </c>
      <c r="D126" s="86" t="str">
        <f>IF(G121&gt;"",G121,"")</f>
        <v>Eemil Kivelä</v>
      </c>
      <c r="E126" s="87"/>
      <c r="F126" s="88">
        <v>1</v>
      </c>
      <c r="G126" s="88">
        <v>8</v>
      </c>
      <c r="H126" s="88">
        <v>9</v>
      </c>
      <c r="I126" s="88"/>
      <c r="J126" s="88"/>
      <c r="K126" s="89">
        <f>IF(ISBLANK(F126),"",COUNTIF(F126:J126,"&gt;=0"))</f>
        <v>3</v>
      </c>
      <c r="L126" s="90">
        <f>IF(ISBLANK(F126),"",(IF(LEFT(F126,1)="-",1,0)+IF(LEFT(G126,1)="-",1,0)+IF(LEFT(H126,1)="-",1,0)+IF(LEFT(I126,1)="-",1,0)+IF(LEFT(J126,1)="-",1,0)))</f>
        <v>0</v>
      </c>
      <c r="M126" s="91">
        <f t="shared" si="5"/>
        <v>1</v>
      </c>
      <c r="N126" s="91">
        <f t="shared" si="5"/>
      </c>
    </row>
    <row r="127" spans="2:14" ht="12.75">
      <c r="B127" s="85" t="s">
        <v>81</v>
      </c>
      <c r="C127" s="86" t="str">
        <f>IF(C119&gt;"",C119,"")</f>
        <v>Leo Kettula</v>
      </c>
      <c r="D127" s="86">
        <f>IF(G120&gt;"",G120,"")</f>
      </c>
      <c r="E127" s="87"/>
      <c r="F127" s="88"/>
      <c r="G127" s="88"/>
      <c r="H127" s="88"/>
      <c r="I127" s="88"/>
      <c r="J127" s="88"/>
      <c r="K127" s="89">
        <f>IF(ISBLANK(F127),"",COUNTIF(F127:J127,"&gt;=0"))</f>
      </c>
      <c r="L127" s="90">
        <f>IF(ISBLANK(F127),"",(IF(LEFT(F127,1)="-",1,0)+IF(LEFT(G127,1)="-",1,0)+IF(LEFT(H127,1)="-",1,0)+IF(LEFT(I127,1)="-",1,0)+IF(LEFT(J127,1)="-",1,0)))</f>
      </c>
      <c r="M127" s="91">
        <f t="shared" si="5"/>
      </c>
      <c r="N127" s="91">
        <f t="shared" si="5"/>
      </c>
    </row>
    <row r="128" spans="2:14" ht="12.75">
      <c r="B128" s="85" t="s">
        <v>82</v>
      </c>
      <c r="C128" s="86" t="str">
        <f>IF(C120&gt;"",C120,"")</f>
        <v>Elim Engberg</v>
      </c>
      <c r="D128" s="86" t="str">
        <f>IF(G119&gt;"",G119,"")</f>
        <v>Luukas Meisaari</v>
      </c>
      <c r="E128" s="87"/>
      <c r="F128" s="88"/>
      <c r="G128" s="88"/>
      <c r="H128" s="88"/>
      <c r="I128" s="88"/>
      <c r="J128" s="88"/>
      <c r="K128" s="89">
        <f>IF(ISBLANK(F128),"",COUNTIF(F128:J128,"&gt;=0"))</f>
      </c>
      <c r="L128" s="90">
        <f>IF(ISBLANK(F128),"",(IF(LEFT(F128,1)="-",1,0)+IF(LEFT(G128,1)="-",1,0)+IF(LEFT(H128,1)="-",1,0)+IF(LEFT(I128,1)="-",1,0)+IF(LEFT(J128,1)="-",1,0)))</f>
      </c>
      <c r="M128" s="91">
        <f t="shared" si="5"/>
      </c>
      <c r="N128" s="91">
        <f t="shared" si="5"/>
      </c>
    </row>
    <row r="129" spans="2:14" ht="12.75">
      <c r="B129" s="78"/>
      <c r="C129" s="55"/>
      <c r="D129" s="55"/>
      <c r="E129" s="55"/>
      <c r="F129" s="55"/>
      <c r="G129" s="55"/>
      <c r="H129" s="55"/>
      <c r="I129" s="159" t="s">
        <v>83</v>
      </c>
      <c r="J129" s="159"/>
      <c r="K129" s="92">
        <f>SUM(K124:K128)</f>
        <v>9</v>
      </c>
      <c r="L129" s="92">
        <f>SUM(L124:L128)</f>
        <v>0</v>
      </c>
      <c r="M129" s="92">
        <f>SUM(M124:M128)</f>
        <v>3</v>
      </c>
      <c r="N129" s="92">
        <f>SUM(N124:N128)</f>
        <v>0</v>
      </c>
    </row>
    <row r="130" spans="2:14" ht="12.75">
      <c r="B130" s="93" t="s">
        <v>84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94"/>
    </row>
    <row r="131" spans="2:14" ht="12.75">
      <c r="B131" s="95" t="s">
        <v>85</v>
      </c>
      <c r="C131" s="96"/>
      <c r="D131" s="96" t="s">
        <v>86</v>
      </c>
      <c r="E131" s="53"/>
      <c r="F131" s="96"/>
      <c r="G131" s="96" t="s">
        <v>19</v>
      </c>
      <c r="H131" s="53"/>
      <c r="I131" s="96"/>
      <c r="J131" s="97" t="s">
        <v>87</v>
      </c>
      <c r="K131" s="60"/>
      <c r="L131" s="55"/>
      <c r="M131" s="55"/>
      <c r="N131" s="94"/>
    </row>
    <row r="132" spans="2:14" ht="18.75" thickBot="1">
      <c r="B132" s="98"/>
      <c r="C132" s="99"/>
      <c r="D132" s="99"/>
      <c r="E132" s="99"/>
      <c r="F132" s="99"/>
      <c r="G132" s="99"/>
      <c r="H132" s="99"/>
      <c r="I132" s="99"/>
      <c r="J132" s="153" t="str">
        <f>IF(M129=3,C118,IF(N129=3,G118,""))</f>
        <v>MBF</v>
      </c>
      <c r="K132" s="153"/>
      <c r="L132" s="153"/>
      <c r="M132" s="153"/>
      <c r="N132" s="153"/>
    </row>
    <row r="134" ht="13.5" thickBot="1"/>
    <row r="135" spans="2:14" ht="16.5" thickTop="1">
      <c r="B135" s="49"/>
      <c r="C135" s="50"/>
      <c r="D135" s="51"/>
      <c r="E135" s="51"/>
      <c r="F135" s="169" t="s">
        <v>61</v>
      </c>
      <c r="G135" s="169"/>
      <c r="H135" s="170"/>
      <c r="I135" s="170"/>
      <c r="J135" s="170"/>
      <c r="K135" s="170"/>
      <c r="L135" s="170"/>
      <c r="M135" s="170"/>
      <c r="N135" s="170"/>
    </row>
    <row r="136" spans="2:14" ht="15.75">
      <c r="B136" s="52"/>
      <c r="C136" s="53"/>
      <c r="D136" s="54"/>
      <c r="E136" s="55"/>
      <c r="F136" s="171" t="s">
        <v>62</v>
      </c>
      <c r="G136" s="171"/>
      <c r="H136" s="172"/>
      <c r="I136" s="172"/>
      <c r="J136" s="172"/>
      <c r="K136" s="172"/>
      <c r="L136" s="172"/>
      <c r="M136" s="172"/>
      <c r="N136" s="172"/>
    </row>
    <row r="137" spans="2:14" ht="15.75">
      <c r="B137" s="56"/>
      <c r="C137" s="57"/>
      <c r="D137" s="55"/>
      <c r="E137" s="55"/>
      <c r="F137" s="173" t="s">
        <v>63</v>
      </c>
      <c r="G137" s="173"/>
      <c r="H137" s="174" t="s">
        <v>95</v>
      </c>
      <c r="I137" s="174"/>
      <c r="J137" s="174"/>
      <c r="K137" s="174"/>
      <c r="L137" s="174"/>
      <c r="M137" s="174"/>
      <c r="N137" s="174"/>
    </row>
    <row r="138" spans="2:14" ht="21" thickBot="1">
      <c r="B138" s="58"/>
      <c r="C138" s="59" t="s">
        <v>64</v>
      </c>
      <c r="D138" s="60"/>
      <c r="E138" s="55"/>
      <c r="F138" s="160" t="s">
        <v>65</v>
      </c>
      <c r="G138" s="160"/>
      <c r="H138" s="161"/>
      <c r="I138" s="161"/>
      <c r="J138" s="161"/>
      <c r="K138" s="61" t="s">
        <v>66</v>
      </c>
      <c r="L138" s="162"/>
      <c r="M138" s="162"/>
      <c r="N138" s="162"/>
    </row>
    <row r="139" spans="2:14" ht="15" thickTop="1">
      <c r="B139" s="62"/>
      <c r="C139" s="63"/>
      <c r="D139" s="55"/>
      <c r="E139" s="55"/>
      <c r="F139" s="64"/>
      <c r="G139" s="63"/>
      <c r="H139" s="63"/>
      <c r="I139" s="65"/>
      <c r="J139" s="66"/>
      <c r="K139" s="67"/>
      <c r="L139" s="67"/>
      <c r="M139" s="67"/>
      <c r="N139" s="68"/>
    </row>
    <row r="140" spans="2:14" ht="16.5" thickBot="1">
      <c r="B140" s="69" t="s">
        <v>67</v>
      </c>
      <c r="C140" s="163" t="s">
        <v>11</v>
      </c>
      <c r="D140" s="163"/>
      <c r="E140" s="70"/>
      <c r="F140" s="71" t="s">
        <v>68</v>
      </c>
      <c r="G140" s="164" t="s">
        <v>129</v>
      </c>
      <c r="H140" s="164"/>
      <c r="I140" s="164"/>
      <c r="J140" s="164"/>
      <c r="K140" s="164"/>
      <c r="L140" s="164"/>
      <c r="M140" s="164"/>
      <c r="N140" s="164"/>
    </row>
    <row r="141" spans="2:14" ht="12.75">
      <c r="B141" s="72" t="s">
        <v>69</v>
      </c>
      <c r="C141" s="165" t="s">
        <v>107</v>
      </c>
      <c r="D141" s="166"/>
      <c r="E141" s="73"/>
      <c r="F141" s="74" t="s">
        <v>70</v>
      </c>
      <c r="G141" s="167" t="s">
        <v>100</v>
      </c>
      <c r="H141" s="168"/>
      <c r="I141" s="168"/>
      <c r="J141" s="168"/>
      <c r="K141" s="168"/>
      <c r="L141" s="168"/>
      <c r="M141" s="168"/>
      <c r="N141" s="168"/>
    </row>
    <row r="142" spans="2:14" ht="12.75">
      <c r="B142" s="75" t="s">
        <v>71</v>
      </c>
      <c r="C142" s="154" t="s">
        <v>108</v>
      </c>
      <c r="D142" s="155"/>
      <c r="E142" s="73"/>
      <c r="F142" s="76" t="s">
        <v>72</v>
      </c>
      <c r="G142" s="156" t="s">
        <v>99</v>
      </c>
      <c r="H142" s="157"/>
      <c r="I142" s="157"/>
      <c r="J142" s="157"/>
      <c r="K142" s="157"/>
      <c r="L142" s="157"/>
      <c r="M142" s="157"/>
      <c r="N142" s="157"/>
    </row>
    <row r="143" spans="2:14" ht="12.75">
      <c r="B143" s="75" t="s">
        <v>73</v>
      </c>
      <c r="C143" s="154" t="s">
        <v>109</v>
      </c>
      <c r="D143" s="155"/>
      <c r="E143" s="73"/>
      <c r="F143" s="77" t="s">
        <v>74</v>
      </c>
      <c r="G143" s="156" t="s">
        <v>98</v>
      </c>
      <c r="H143" s="157"/>
      <c r="I143" s="157"/>
      <c r="J143" s="157"/>
      <c r="K143" s="157"/>
      <c r="L143" s="157"/>
      <c r="M143" s="157"/>
      <c r="N143" s="157"/>
    </row>
    <row r="144" spans="2:14" ht="15.75">
      <c r="B144" s="78"/>
      <c r="C144" s="55"/>
      <c r="D144" s="55"/>
      <c r="E144" s="55"/>
      <c r="F144" s="64"/>
      <c r="G144" s="79"/>
      <c r="H144" s="79"/>
      <c r="I144" s="79"/>
      <c r="J144" s="55"/>
      <c r="K144" s="55"/>
      <c r="L144" s="55"/>
      <c r="M144" s="80"/>
      <c r="N144" s="81"/>
    </row>
    <row r="145" spans="2:14" ht="12.75">
      <c r="B145" s="82" t="s">
        <v>75</v>
      </c>
      <c r="C145" s="55"/>
      <c r="D145" s="55"/>
      <c r="E145" s="55"/>
      <c r="F145" s="83">
        <v>1</v>
      </c>
      <c r="G145" s="83">
        <v>2</v>
      </c>
      <c r="H145" s="83">
        <v>3</v>
      </c>
      <c r="I145" s="83">
        <v>4</v>
      </c>
      <c r="J145" s="83">
        <v>5</v>
      </c>
      <c r="K145" s="158" t="s">
        <v>7</v>
      </c>
      <c r="L145" s="158"/>
      <c r="M145" s="83" t="s">
        <v>76</v>
      </c>
      <c r="N145" s="84" t="s">
        <v>77</v>
      </c>
    </row>
    <row r="146" spans="2:14" ht="12.75">
      <c r="B146" s="85" t="s">
        <v>78</v>
      </c>
      <c r="C146" s="86" t="str">
        <f>IF(C141&gt;"",C141,"")</f>
        <v>Jan Mäkelä</v>
      </c>
      <c r="D146" s="86" t="str">
        <f>IF(G141&gt;"",G141,"")</f>
        <v>Matias Ylinen</v>
      </c>
      <c r="E146" s="87"/>
      <c r="F146" s="88">
        <v>7</v>
      </c>
      <c r="G146" s="88">
        <v>-10</v>
      </c>
      <c r="H146" s="88">
        <v>6</v>
      </c>
      <c r="I146" s="88">
        <v>5</v>
      </c>
      <c r="J146" s="88"/>
      <c r="K146" s="89">
        <f>IF(ISBLANK(F146),"",COUNTIF(F146:J146,"&gt;=0"))</f>
        <v>3</v>
      </c>
      <c r="L146" s="90">
        <f>IF(ISBLANK(F146),"",(IF(LEFT(F146,1)="-",1,0)+IF(LEFT(G146,1)="-",1,0)+IF(LEFT(H146,1)="-",1,0)+IF(LEFT(I146,1)="-",1,0)+IF(LEFT(J146,1)="-",1,0)))</f>
        <v>1</v>
      </c>
      <c r="M146" s="91">
        <f aca="true" t="shared" si="6" ref="M146:N150">IF(K146=3,1,"")</f>
        <v>1</v>
      </c>
      <c r="N146" s="91">
        <f t="shared" si="6"/>
      </c>
    </row>
    <row r="147" spans="2:14" ht="12.75">
      <c r="B147" s="85" t="s">
        <v>79</v>
      </c>
      <c r="C147" s="86" t="str">
        <f>IF(C142&gt;"",C142,"")</f>
        <v>Nils-Erik Halttunen</v>
      </c>
      <c r="D147" s="86" t="str">
        <f>IF(G142&gt;"",G142,"")</f>
        <v>Aleksi Räsänen</v>
      </c>
      <c r="E147" s="87"/>
      <c r="F147" s="88">
        <v>-1</v>
      </c>
      <c r="G147" s="88">
        <v>-1</v>
      </c>
      <c r="H147" s="88">
        <v>-6</v>
      </c>
      <c r="I147" s="88"/>
      <c r="J147" s="88"/>
      <c r="K147" s="89">
        <f>IF(ISBLANK(F147),"",COUNTIF(F147:J147,"&gt;=0"))</f>
        <v>0</v>
      </c>
      <c r="L147" s="90">
        <f>IF(ISBLANK(F147),"",(IF(LEFT(F147,1)="-",1,0)+IF(LEFT(G147,1)="-",1,0)+IF(LEFT(H147,1)="-",1,0)+IF(LEFT(I147,1)="-",1,0)+IF(LEFT(J147,1)="-",1,0)))</f>
        <v>3</v>
      </c>
      <c r="M147" s="91">
        <f t="shared" si="6"/>
      </c>
      <c r="N147" s="91">
        <f t="shared" si="6"/>
        <v>1</v>
      </c>
    </row>
    <row r="148" spans="2:14" ht="12.75">
      <c r="B148" s="85" t="s">
        <v>80</v>
      </c>
      <c r="C148" s="86" t="str">
        <f>IF(C143&gt;"",C143,"")</f>
        <v>Axel Visuri</v>
      </c>
      <c r="D148" s="86" t="str">
        <f>IF(G143&gt;"",G143,"")</f>
        <v>Joni Rahikainen</v>
      </c>
      <c r="E148" s="87"/>
      <c r="F148" s="88">
        <v>-8</v>
      </c>
      <c r="G148" s="88">
        <v>-5</v>
      </c>
      <c r="H148" s="88">
        <v>-3</v>
      </c>
      <c r="I148" s="88"/>
      <c r="J148" s="88"/>
      <c r="K148" s="89">
        <f>IF(ISBLANK(F148),"",COUNTIF(F148:J148,"&gt;=0"))</f>
        <v>0</v>
      </c>
      <c r="L148" s="90">
        <f>IF(ISBLANK(F148),"",(IF(LEFT(F148,1)="-",1,0)+IF(LEFT(G148,1)="-",1,0)+IF(LEFT(H148,1)="-",1,0)+IF(LEFT(I148,1)="-",1,0)+IF(LEFT(J148,1)="-",1,0)))</f>
        <v>3</v>
      </c>
      <c r="M148" s="91">
        <f t="shared" si="6"/>
      </c>
      <c r="N148" s="91">
        <f t="shared" si="6"/>
        <v>1</v>
      </c>
    </row>
    <row r="149" spans="2:14" ht="12.75">
      <c r="B149" s="85" t="s">
        <v>81</v>
      </c>
      <c r="C149" s="86" t="str">
        <f>IF(C141&gt;"",C141,"")</f>
        <v>Jan Mäkelä</v>
      </c>
      <c r="D149" s="86" t="str">
        <f>IF(G142&gt;"",G142,"")</f>
        <v>Aleksi Räsänen</v>
      </c>
      <c r="E149" s="87"/>
      <c r="F149" s="88">
        <v>-5</v>
      </c>
      <c r="G149" s="88">
        <v>-5</v>
      </c>
      <c r="H149" s="88">
        <v>-6</v>
      </c>
      <c r="I149" s="88"/>
      <c r="J149" s="88"/>
      <c r="K149" s="89">
        <f>IF(ISBLANK(F149),"",COUNTIF(F149:J149,"&gt;=0"))</f>
        <v>0</v>
      </c>
      <c r="L149" s="90">
        <f>IF(ISBLANK(F149),"",(IF(LEFT(F149,1)="-",1,0)+IF(LEFT(G149,1)="-",1,0)+IF(LEFT(H149,1)="-",1,0)+IF(LEFT(I149,1)="-",1,0)+IF(LEFT(J149,1)="-",1,0)))</f>
        <v>3</v>
      </c>
      <c r="M149" s="91">
        <f t="shared" si="6"/>
      </c>
      <c r="N149" s="91">
        <f t="shared" si="6"/>
        <v>1</v>
      </c>
    </row>
    <row r="150" spans="2:14" ht="12.75">
      <c r="B150" s="85" t="s">
        <v>82</v>
      </c>
      <c r="C150" s="86" t="str">
        <f>IF(C142&gt;"",C142,"")</f>
        <v>Nils-Erik Halttunen</v>
      </c>
      <c r="D150" s="86" t="str">
        <f>IF(G141&gt;"",G141,"")</f>
        <v>Matias Ylinen</v>
      </c>
      <c r="E150" s="87"/>
      <c r="F150" s="88"/>
      <c r="G150" s="88"/>
      <c r="H150" s="88"/>
      <c r="I150" s="88"/>
      <c r="J150" s="88"/>
      <c r="K150" s="89">
        <f>IF(ISBLANK(F150),"",COUNTIF(F150:J150,"&gt;=0"))</f>
      </c>
      <c r="L150" s="90">
        <f>IF(ISBLANK(F150),"",(IF(LEFT(F150,1)="-",1,0)+IF(LEFT(G150,1)="-",1,0)+IF(LEFT(H150,1)="-",1,0)+IF(LEFT(I150,1)="-",1,0)+IF(LEFT(J150,1)="-",1,0)))</f>
      </c>
      <c r="M150" s="91">
        <f t="shared" si="6"/>
      </c>
      <c r="N150" s="91">
        <f t="shared" si="6"/>
      </c>
    </row>
    <row r="151" spans="2:14" ht="12.75">
      <c r="B151" s="78"/>
      <c r="C151" s="55"/>
      <c r="D151" s="55"/>
      <c r="E151" s="55"/>
      <c r="F151" s="55"/>
      <c r="G151" s="55"/>
      <c r="H151" s="55"/>
      <c r="I151" s="159" t="s">
        <v>83</v>
      </c>
      <c r="J151" s="159"/>
      <c r="K151" s="92">
        <f>SUM(K146:K150)</f>
        <v>3</v>
      </c>
      <c r="L151" s="92">
        <f>SUM(L146:L150)</f>
        <v>10</v>
      </c>
      <c r="M151" s="92">
        <f>SUM(M146:M150)</f>
        <v>1</v>
      </c>
      <c r="N151" s="92">
        <f>SUM(N146:N150)</f>
        <v>3</v>
      </c>
    </row>
    <row r="152" spans="2:14" ht="12.75">
      <c r="B152" s="93" t="s">
        <v>84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94"/>
    </row>
    <row r="153" spans="2:14" ht="12.75">
      <c r="B153" s="95" t="s">
        <v>85</v>
      </c>
      <c r="C153" s="96"/>
      <c r="D153" s="96" t="s">
        <v>86</v>
      </c>
      <c r="E153" s="53"/>
      <c r="F153" s="96"/>
      <c r="G153" s="96" t="s">
        <v>19</v>
      </c>
      <c r="H153" s="53"/>
      <c r="I153" s="96"/>
      <c r="J153" s="97" t="s">
        <v>87</v>
      </c>
      <c r="K153" s="60"/>
      <c r="L153" s="55"/>
      <c r="M153" s="55"/>
      <c r="N153" s="94"/>
    </row>
    <row r="154" spans="2:14" ht="18.75" thickBot="1">
      <c r="B154" s="98"/>
      <c r="C154" s="99"/>
      <c r="D154" s="99"/>
      <c r="E154" s="99"/>
      <c r="F154" s="99"/>
      <c r="G154" s="99"/>
      <c r="H154" s="99"/>
      <c r="I154" s="99"/>
      <c r="J154" s="153" t="str">
        <f>IF(M151=3,C140,IF(N151=3,G140,""))</f>
        <v>PT Espoo 1</v>
      </c>
      <c r="K154" s="153"/>
      <c r="L154" s="153"/>
      <c r="M154" s="153"/>
      <c r="N154" s="153"/>
    </row>
    <row r="156" ht="13.5" thickBot="1"/>
    <row r="157" spans="2:14" ht="16.5" thickTop="1">
      <c r="B157" s="49"/>
      <c r="C157" s="50"/>
      <c r="D157" s="51"/>
      <c r="E157" s="51"/>
      <c r="F157" s="169" t="s">
        <v>61</v>
      </c>
      <c r="G157" s="169"/>
      <c r="H157" s="170"/>
      <c r="I157" s="170"/>
      <c r="J157" s="170"/>
      <c r="K157" s="170"/>
      <c r="L157" s="170"/>
      <c r="M157" s="170"/>
      <c r="N157" s="170"/>
    </row>
    <row r="158" spans="2:14" ht="15.75">
      <c r="B158" s="52"/>
      <c r="C158" s="53"/>
      <c r="D158" s="54"/>
      <c r="E158" s="55"/>
      <c r="F158" s="171" t="s">
        <v>62</v>
      </c>
      <c r="G158" s="171"/>
      <c r="H158" s="172"/>
      <c r="I158" s="172"/>
      <c r="J158" s="172"/>
      <c r="K158" s="172"/>
      <c r="L158" s="172"/>
      <c r="M158" s="172"/>
      <c r="N158" s="172"/>
    </row>
    <row r="159" spans="2:14" ht="15.75">
      <c r="B159" s="56"/>
      <c r="C159" s="57"/>
      <c r="D159" s="55"/>
      <c r="E159" s="55"/>
      <c r="F159" s="173" t="s">
        <v>63</v>
      </c>
      <c r="G159" s="173"/>
      <c r="H159" s="174" t="s">
        <v>95</v>
      </c>
      <c r="I159" s="174"/>
      <c r="J159" s="174"/>
      <c r="K159" s="174"/>
      <c r="L159" s="174"/>
      <c r="M159" s="174"/>
      <c r="N159" s="174"/>
    </row>
    <row r="160" spans="2:14" ht="21" thickBot="1">
      <c r="B160" s="58"/>
      <c r="C160" s="59" t="s">
        <v>64</v>
      </c>
      <c r="D160" s="60"/>
      <c r="E160" s="55"/>
      <c r="F160" s="160" t="s">
        <v>65</v>
      </c>
      <c r="G160" s="160"/>
      <c r="H160" s="161"/>
      <c r="I160" s="161"/>
      <c r="J160" s="161"/>
      <c r="K160" s="61" t="s">
        <v>66</v>
      </c>
      <c r="L160" s="162"/>
      <c r="M160" s="162"/>
      <c r="N160" s="162"/>
    </row>
    <row r="161" spans="2:14" ht="15" thickTop="1">
      <c r="B161" s="62"/>
      <c r="C161" s="63"/>
      <c r="D161" s="55"/>
      <c r="E161" s="55"/>
      <c r="F161" s="64"/>
      <c r="G161" s="63"/>
      <c r="H161" s="63"/>
      <c r="I161" s="65"/>
      <c r="J161" s="66"/>
      <c r="K161" s="67"/>
      <c r="L161" s="67"/>
      <c r="M161" s="67"/>
      <c r="N161" s="68"/>
    </row>
    <row r="162" spans="2:14" ht="16.5" thickBot="1">
      <c r="B162" s="69" t="s">
        <v>67</v>
      </c>
      <c r="C162" s="163" t="s">
        <v>24</v>
      </c>
      <c r="D162" s="163"/>
      <c r="E162" s="70"/>
      <c r="F162" s="71" t="s">
        <v>68</v>
      </c>
      <c r="G162" s="164" t="s">
        <v>10</v>
      </c>
      <c r="H162" s="164"/>
      <c r="I162" s="164"/>
      <c r="J162" s="164"/>
      <c r="K162" s="164"/>
      <c r="L162" s="164"/>
      <c r="M162" s="164"/>
      <c r="N162" s="164"/>
    </row>
    <row r="163" spans="2:14" ht="12.75">
      <c r="B163" s="72" t="s">
        <v>69</v>
      </c>
      <c r="C163" s="165" t="s">
        <v>97</v>
      </c>
      <c r="D163" s="166"/>
      <c r="E163" s="73"/>
      <c r="F163" s="74" t="s">
        <v>70</v>
      </c>
      <c r="G163" s="167" t="s">
        <v>111</v>
      </c>
      <c r="H163" s="168"/>
      <c r="I163" s="168"/>
      <c r="J163" s="168"/>
      <c r="K163" s="168"/>
      <c r="L163" s="168"/>
      <c r="M163" s="168"/>
      <c r="N163" s="168"/>
    </row>
    <row r="164" spans="2:14" ht="12.75">
      <c r="B164" s="75" t="s">
        <v>71</v>
      </c>
      <c r="C164" s="154" t="s">
        <v>96</v>
      </c>
      <c r="D164" s="155"/>
      <c r="E164" s="73"/>
      <c r="F164" s="76" t="s">
        <v>72</v>
      </c>
      <c r="G164" s="156" t="s">
        <v>110</v>
      </c>
      <c r="H164" s="157"/>
      <c r="I164" s="157"/>
      <c r="J164" s="157"/>
      <c r="K164" s="157"/>
      <c r="L164" s="157"/>
      <c r="M164" s="157"/>
      <c r="N164" s="157"/>
    </row>
    <row r="165" spans="2:14" ht="12.75">
      <c r="B165" s="75" t="s">
        <v>73</v>
      </c>
      <c r="C165" s="155"/>
      <c r="D165" s="155"/>
      <c r="E165" s="73"/>
      <c r="F165" s="77" t="s">
        <v>74</v>
      </c>
      <c r="G165" s="157"/>
      <c r="H165" s="157"/>
      <c r="I165" s="157"/>
      <c r="J165" s="157"/>
      <c r="K165" s="157"/>
      <c r="L165" s="157"/>
      <c r="M165" s="157"/>
      <c r="N165" s="157"/>
    </row>
    <row r="166" spans="2:14" ht="15.75">
      <c r="B166" s="78"/>
      <c r="C166" s="55"/>
      <c r="D166" s="55"/>
      <c r="E166" s="55"/>
      <c r="F166" s="64"/>
      <c r="G166" s="79"/>
      <c r="H166" s="79"/>
      <c r="I166" s="79"/>
      <c r="J166" s="55"/>
      <c r="K166" s="55"/>
      <c r="L166" s="55"/>
      <c r="M166" s="80"/>
      <c r="N166" s="81"/>
    </row>
    <row r="167" spans="2:14" ht="12.75">
      <c r="B167" s="82" t="s">
        <v>75</v>
      </c>
      <c r="C167" s="55"/>
      <c r="D167" s="55"/>
      <c r="E167" s="55"/>
      <c r="F167" s="83">
        <v>1</v>
      </c>
      <c r="G167" s="83">
        <v>2</v>
      </c>
      <c r="H167" s="83">
        <v>3</v>
      </c>
      <c r="I167" s="83">
        <v>4</v>
      </c>
      <c r="J167" s="83">
        <v>5</v>
      </c>
      <c r="K167" s="158" t="s">
        <v>7</v>
      </c>
      <c r="L167" s="158"/>
      <c r="M167" s="83" t="s">
        <v>76</v>
      </c>
      <c r="N167" s="84" t="s">
        <v>77</v>
      </c>
    </row>
    <row r="168" spans="2:14" ht="12.75">
      <c r="B168" s="85" t="s">
        <v>78</v>
      </c>
      <c r="C168" s="86" t="str">
        <f>IF(C163&gt;"",C163,"")</f>
        <v>Konsta Kuuri-Riutta</v>
      </c>
      <c r="D168" s="86" t="str">
        <f>IF(G163&gt;"",G163,"")</f>
        <v>Woobin Kim</v>
      </c>
      <c r="E168" s="87"/>
      <c r="F168" s="88">
        <v>-5</v>
      </c>
      <c r="G168" s="88">
        <v>-8</v>
      </c>
      <c r="H168" s="88">
        <v>3</v>
      </c>
      <c r="I168" s="88">
        <v>-9</v>
      </c>
      <c r="J168" s="88"/>
      <c r="K168" s="89">
        <f>IF(ISBLANK(F168),"",COUNTIF(F168:J168,"&gt;=0"))</f>
        <v>1</v>
      </c>
      <c r="L168" s="90">
        <f>IF(ISBLANK(F168),"",(IF(LEFT(F168,1)="-",1,0)+IF(LEFT(G168,1)="-",1,0)+IF(LEFT(H168,1)="-",1,0)+IF(LEFT(I168,1)="-",1,0)+IF(LEFT(J168,1)="-",1,0)))</f>
        <v>3</v>
      </c>
      <c r="M168" s="91">
        <f aca="true" t="shared" si="7" ref="M168:N172">IF(K168=3,1,"")</f>
      </c>
      <c r="N168" s="91">
        <f t="shared" si="7"/>
        <v>1</v>
      </c>
    </row>
    <row r="169" spans="2:14" ht="12.75">
      <c r="B169" s="85" t="s">
        <v>79</v>
      </c>
      <c r="C169" s="86" t="str">
        <f>IF(C164&gt;"",C164,"")</f>
        <v>Aleksi Laine</v>
      </c>
      <c r="D169" s="86" t="str">
        <f>IF(G164&gt;"",G164,"")</f>
        <v>Joonas Kylliö</v>
      </c>
      <c r="E169" s="87"/>
      <c r="F169" s="88">
        <v>-10</v>
      </c>
      <c r="G169" s="88">
        <v>-7</v>
      </c>
      <c r="H169" s="88">
        <v>-4</v>
      </c>
      <c r="I169" s="88"/>
      <c r="J169" s="88"/>
      <c r="K169" s="89">
        <f>IF(ISBLANK(F169),"",COUNTIF(F169:J169,"&gt;=0"))</f>
        <v>0</v>
      </c>
      <c r="L169" s="90">
        <f>IF(ISBLANK(F169),"",(IF(LEFT(F169,1)="-",1,0)+IF(LEFT(G169,1)="-",1,0)+IF(LEFT(H169,1)="-",1,0)+IF(LEFT(I169,1)="-",1,0)+IF(LEFT(J169,1)="-",1,0)))</f>
        <v>3</v>
      </c>
      <c r="M169" s="91">
        <f t="shared" si="7"/>
      </c>
      <c r="N169" s="91">
        <f t="shared" si="7"/>
        <v>1</v>
      </c>
    </row>
    <row r="170" spans="2:14" ht="12.75">
      <c r="B170" s="85" t="s">
        <v>80</v>
      </c>
      <c r="C170" s="86">
        <f>IF(C165&gt;"",C165,"")</f>
      </c>
      <c r="D170" s="86">
        <f>IF(G165&gt;"",G165,"")</f>
      </c>
      <c r="E170" s="87"/>
      <c r="F170" s="88"/>
      <c r="G170" s="88"/>
      <c r="H170" s="88"/>
      <c r="I170" s="88"/>
      <c r="J170" s="88"/>
      <c r="K170" s="89">
        <f>IF(ISBLANK(F170),"",COUNTIF(F170:J170,"&gt;=0"))</f>
      </c>
      <c r="L170" s="90">
        <f>IF(ISBLANK(F170),"",(IF(LEFT(F170,1)="-",1,0)+IF(LEFT(G170,1)="-",1,0)+IF(LEFT(H170,1)="-",1,0)+IF(LEFT(I170,1)="-",1,0)+IF(LEFT(J170,1)="-",1,0)))</f>
      </c>
      <c r="M170" s="91">
        <f t="shared" si="7"/>
      </c>
      <c r="N170" s="91">
        <f t="shared" si="7"/>
      </c>
    </row>
    <row r="171" spans="2:14" ht="12.75">
      <c r="B171" s="85" t="s">
        <v>81</v>
      </c>
      <c r="C171" s="86" t="str">
        <f>IF(C163&gt;"",C163,"")</f>
        <v>Konsta Kuuri-Riutta</v>
      </c>
      <c r="D171" s="86" t="str">
        <f>IF(G164&gt;"",G164,"")</f>
        <v>Joonas Kylliö</v>
      </c>
      <c r="E171" s="87"/>
      <c r="F171" s="88">
        <v>-4</v>
      </c>
      <c r="G171" s="88">
        <v>-4</v>
      </c>
      <c r="H171" s="88">
        <v>-4</v>
      </c>
      <c r="I171" s="88"/>
      <c r="J171" s="88"/>
      <c r="K171" s="89">
        <f>IF(ISBLANK(F171),"",COUNTIF(F171:J171,"&gt;=0"))</f>
        <v>0</v>
      </c>
      <c r="L171" s="90">
        <f>IF(ISBLANK(F171),"",(IF(LEFT(F171,1)="-",1,0)+IF(LEFT(G171,1)="-",1,0)+IF(LEFT(H171,1)="-",1,0)+IF(LEFT(I171,1)="-",1,0)+IF(LEFT(J171,1)="-",1,0)))</f>
        <v>3</v>
      </c>
      <c r="M171" s="91">
        <f t="shared" si="7"/>
      </c>
      <c r="N171" s="91">
        <f t="shared" si="7"/>
        <v>1</v>
      </c>
    </row>
    <row r="172" spans="2:14" ht="12.75">
      <c r="B172" s="85" t="s">
        <v>82</v>
      </c>
      <c r="C172" s="86" t="str">
        <f>IF(C164&gt;"",C164,"")</f>
        <v>Aleksi Laine</v>
      </c>
      <c r="D172" s="86" t="str">
        <f>IF(G163&gt;"",G163,"")</f>
        <v>Woobin Kim</v>
      </c>
      <c r="E172" s="87"/>
      <c r="F172" s="88"/>
      <c r="G172" s="88"/>
      <c r="H172" s="88"/>
      <c r="I172" s="88"/>
      <c r="J172" s="88"/>
      <c r="K172" s="89">
        <f>IF(ISBLANK(F172),"",COUNTIF(F172:J172,"&gt;=0"))</f>
      </c>
      <c r="L172" s="90">
        <f>IF(ISBLANK(F172),"",(IF(LEFT(F172,1)="-",1,0)+IF(LEFT(G172,1)="-",1,0)+IF(LEFT(H172,1)="-",1,0)+IF(LEFT(I172,1)="-",1,0)+IF(LEFT(J172,1)="-",1,0)))</f>
      </c>
      <c r="M172" s="91">
        <f t="shared" si="7"/>
      </c>
      <c r="N172" s="91">
        <f t="shared" si="7"/>
      </c>
    </row>
    <row r="173" spans="2:14" ht="12.75">
      <c r="B173" s="78"/>
      <c r="C173" s="55"/>
      <c r="D173" s="55"/>
      <c r="E173" s="55"/>
      <c r="F173" s="55"/>
      <c r="G173" s="55"/>
      <c r="H173" s="55"/>
      <c r="I173" s="159" t="s">
        <v>83</v>
      </c>
      <c r="J173" s="159"/>
      <c r="K173" s="92">
        <f>SUM(K168:K172)</f>
        <v>1</v>
      </c>
      <c r="L173" s="92">
        <f>SUM(L168:L172)</f>
        <v>9</v>
      </c>
      <c r="M173" s="92">
        <f>SUM(M168:M172)</f>
        <v>0</v>
      </c>
      <c r="N173" s="92">
        <f>SUM(N168:N172)</f>
        <v>3</v>
      </c>
    </row>
    <row r="174" spans="2:14" ht="12.75">
      <c r="B174" s="93" t="s">
        <v>84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94"/>
    </row>
    <row r="175" spans="2:14" ht="12.75">
      <c r="B175" s="95" t="s">
        <v>85</v>
      </c>
      <c r="C175" s="96"/>
      <c r="D175" s="96" t="s">
        <v>86</v>
      </c>
      <c r="E175" s="53"/>
      <c r="F175" s="96"/>
      <c r="G175" s="96" t="s">
        <v>19</v>
      </c>
      <c r="H175" s="53"/>
      <c r="I175" s="96"/>
      <c r="J175" s="97" t="s">
        <v>87</v>
      </c>
      <c r="K175" s="60"/>
      <c r="L175" s="55"/>
      <c r="M175" s="55"/>
      <c r="N175" s="94"/>
    </row>
    <row r="176" spans="2:14" ht="18.75" thickBot="1">
      <c r="B176" s="98"/>
      <c r="C176" s="99"/>
      <c r="D176" s="99"/>
      <c r="E176" s="99"/>
      <c r="F176" s="99"/>
      <c r="G176" s="99"/>
      <c r="H176" s="99"/>
      <c r="I176" s="99"/>
      <c r="J176" s="153" t="str">
        <f>IF(M173=3,C162,IF(N173=3,G162,""))</f>
        <v>TIP-70</v>
      </c>
      <c r="K176" s="153"/>
      <c r="L176" s="153"/>
      <c r="M176" s="153"/>
      <c r="N176" s="153"/>
    </row>
    <row r="178" ht="13.5" thickBot="1"/>
    <row r="179" spans="2:14" ht="16.5" thickTop="1">
      <c r="B179" s="49"/>
      <c r="C179" s="50"/>
      <c r="D179" s="51"/>
      <c r="E179" s="51"/>
      <c r="F179" s="169" t="s">
        <v>61</v>
      </c>
      <c r="G179" s="169"/>
      <c r="H179" s="170"/>
      <c r="I179" s="170"/>
      <c r="J179" s="170"/>
      <c r="K179" s="170"/>
      <c r="L179" s="170"/>
      <c r="M179" s="170"/>
      <c r="N179" s="170"/>
    </row>
    <row r="180" spans="2:14" ht="15.75">
      <c r="B180" s="52"/>
      <c r="C180" s="53"/>
      <c r="D180" s="54"/>
      <c r="E180" s="55"/>
      <c r="F180" s="171" t="s">
        <v>62</v>
      </c>
      <c r="G180" s="171"/>
      <c r="H180" s="172"/>
      <c r="I180" s="172"/>
      <c r="J180" s="172"/>
      <c r="K180" s="172"/>
      <c r="L180" s="172"/>
      <c r="M180" s="172"/>
      <c r="N180" s="172"/>
    </row>
    <row r="181" spans="2:14" ht="15.75">
      <c r="B181" s="56"/>
      <c r="C181" s="57"/>
      <c r="D181" s="55"/>
      <c r="E181" s="55"/>
      <c r="F181" s="173" t="s">
        <v>63</v>
      </c>
      <c r="G181" s="173"/>
      <c r="H181" s="174" t="s">
        <v>94</v>
      </c>
      <c r="I181" s="174"/>
      <c r="J181" s="174"/>
      <c r="K181" s="174"/>
      <c r="L181" s="174"/>
      <c r="M181" s="174"/>
      <c r="N181" s="174"/>
    </row>
    <row r="182" spans="2:14" ht="21" thickBot="1">
      <c r="B182" s="58"/>
      <c r="C182" s="59" t="s">
        <v>64</v>
      </c>
      <c r="D182" s="60"/>
      <c r="E182" s="55"/>
      <c r="F182" s="160" t="s">
        <v>65</v>
      </c>
      <c r="G182" s="160"/>
      <c r="H182" s="161"/>
      <c r="I182" s="161"/>
      <c r="J182" s="161"/>
      <c r="K182" s="61" t="s">
        <v>66</v>
      </c>
      <c r="L182" s="162"/>
      <c r="M182" s="162"/>
      <c r="N182" s="162"/>
    </row>
    <row r="183" spans="2:14" ht="15" thickTop="1">
      <c r="B183" s="62"/>
      <c r="C183" s="63"/>
      <c r="D183" s="55"/>
      <c r="E183" s="55"/>
      <c r="F183" s="64"/>
      <c r="G183" s="63"/>
      <c r="H183" s="63"/>
      <c r="I183" s="65"/>
      <c r="J183" s="66"/>
      <c r="K183" s="67"/>
      <c r="L183" s="67"/>
      <c r="M183" s="67"/>
      <c r="N183" s="68"/>
    </row>
    <row r="184" spans="2:14" ht="16.5" thickBot="1">
      <c r="B184" s="69" t="s">
        <v>67</v>
      </c>
      <c r="C184" s="163" t="s">
        <v>12</v>
      </c>
      <c r="D184" s="163"/>
      <c r="E184" s="70"/>
      <c r="F184" s="71" t="s">
        <v>68</v>
      </c>
      <c r="G184" s="164" t="s">
        <v>45</v>
      </c>
      <c r="H184" s="164"/>
      <c r="I184" s="164"/>
      <c r="J184" s="164"/>
      <c r="K184" s="164"/>
      <c r="L184" s="164"/>
      <c r="M184" s="164"/>
      <c r="N184" s="164"/>
    </row>
    <row r="185" spans="2:14" ht="12.75">
      <c r="B185" s="72" t="s">
        <v>69</v>
      </c>
      <c r="C185" s="166"/>
      <c r="D185" s="166"/>
      <c r="E185" s="73"/>
      <c r="F185" s="74" t="s">
        <v>70</v>
      </c>
      <c r="G185" s="167" t="s">
        <v>104</v>
      </c>
      <c r="H185" s="168"/>
      <c r="I185" s="168"/>
      <c r="J185" s="168"/>
      <c r="K185" s="168"/>
      <c r="L185" s="168"/>
      <c r="M185" s="168"/>
      <c r="N185" s="168"/>
    </row>
    <row r="186" spans="2:14" ht="12.75">
      <c r="B186" s="75" t="s">
        <v>71</v>
      </c>
      <c r="C186" s="154" t="s">
        <v>92</v>
      </c>
      <c r="D186" s="155"/>
      <c r="E186" s="73"/>
      <c r="F186" s="76" t="s">
        <v>72</v>
      </c>
      <c r="G186" s="156" t="s">
        <v>105</v>
      </c>
      <c r="H186" s="157"/>
      <c r="I186" s="157"/>
      <c r="J186" s="157"/>
      <c r="K186" s="157"/>
      <c r="L186" s="157"/>
      <c r="M186" s="157"/>
      <c r="N186" s="157"/>
    </row>
    <row r="187" spans="2:14" ht="12.75">
      <c r="B187" s="75" t="s">
        <v>73</v>
      </c>
      <c r="C187" s="154" t="s">
        <v>91</v>
      </c>
      <c r="D187" s="155"/>
      <c r="E187" s="73"/>
      <c r="F187" s="77" t="s">
        <v>74</v>
      </c>
      <c r="G187" s="156" t="s">
        <v>106</v>
      </c>
      <c r="H187" s="157"/>
      <c r="I187" s="157"/>
      <c r="J187" s="157"/>
      <c r="K187" s="157"/>
      <c r="L187" s="157"/>
      <c r="M187" s="157"/>
      <c r="N187" s="157"/>
    </row>
    <row r="188" spans="2:14" ht="15.75">
      <c r="B188" s="78"/>
      <c r="C188" s="55"/>
      <c r="D188" s="55"/>
      <c r="E188" s="55"/>
      <c r="F188" s="64"/>
      <c r="G188" s="79"/>
      <c r="H188" s="79"/>
      <c r="I188" s="79"/>
      <c r="J188" s="55"/>
      <c r="K188" s="55"/>
      <c r="L188" s="55"/>
      <c r="M188" s="80"/>
      <c r="N188" s="81"/>
    </row>
    <row r="189" spans="2:14" ht="12.75">
      <c r="B189" s="82" t="s">
        <v>75</v>
      </c>
      <c r="C189" s="55"/>
      <c r="D189" s="55"/>
      <c r="E189" s="55"/>
      <c r="F189" s="83">
        <v>1</v>
      </c>
      <c r="G189" s="83">
        <v>2</v>
      </c>
      <c r="H189" s="83">
        <v>3</v>
      </c>
      <c r="I189" s="83">
        <v>4</v>
      </c>
      <c r="J189" s="83">
        <v>5</v>
      </c>
      <c r="K189" s="158" t="s">
        <v>7</v>
      </c>
      <c r="L189" s="158"/>
      <c r="M189" s="83" t="s">
        <v>76</v>
      </c>
      <c r="N189" s="84" t="s">
        <v>77</v>
      </c>
    </row>
    <row r="190" spans="2:14" ht="12.75">
      <c r="B190" s="85" t="s">
        <v>78</v>
      </c>
      <c r="C190" s="86">
        <f>IF(C185&gt;"",C185,"")</f>
      </c>
      <c r="D190" s="86" t="str">
        <f>IF(G185&gt;"",G185,"")</f>
        <v>Olli Lukinmaa</v>
      </c>
      <c r="E190" s="87"/>
      <c r="F190" s="100" t="s">
        <v>93</v>
      </c>
      <c r="G190" s="88"/>
      <c r="H190" s="88"/>
      <c r="I190" s="88"/>
      <c r="J190" s="88"/>
      <c r="K190" s="89">
        <f>IF(ISBLANK(F190),"",COUNTIF(F190:J190,"&gt;=0"))</f>
        <v>0</v>
      </c>
      <c r="L190" s="90">
        <f>IF(ISBLANK(F190),"",(IF(LEFT(F190,1)="-",1,0)+IF(LEFT(G190,1)="-",1,0)+IF(LEFT(H190,1)="-",1,0)+IF(LEFT(I190,1)="-",1,0)+IF(LEFT(J190,1)="-",1,0)))</f>
        <v>0</v>
      </c>
      <c r="M190" s="91">
        <f aca="true" t="shared" si="8" ref="M190:N194">IF(K190=3,1,"")</f>
      </c>
      <c r="N190" s="91">
        <v>1</v>
      </c>
    </row>
    <row r="191" spans="2:14" ht="12.75">
      <c r="B191" s="85" t="s">
        <v>79</v>
      </c>
      <c r="C191" s="86" t="str">
        <f>IF(C186&gt;"",C186,"")</f>
        <v>Eemil Kivelä</v>
      </c>
      <c r="D191" s="86" t="str">
        <f>IF(G186&gt;"",G186,"")</f>
        <v>Aaro Mäkelä</v>
      </c>
      <c r="E191" s="87"/>
      <c r="F191" s="88">
        <v>-7</v>
      </c>
      <c r="G191" s="88">
        <v>-10</v>
      </c>
      <c r="H191" s="88">
        <v>-6</v>
      </c>
      <c r="I191" s="88"/>
      <c r="J191" s="88"/>
      <c r="K191" s="89">
        <f>IF(ISBLANK(F191),"",COUNTIF(F191:J191,"&gt;=0"))</f>
        <v>0</v>
      </c>
      <c r="L191" s="90">
        <f>IF(ISBLANK(F191),"",(IF(LEFT(F191,1)="-",1,0)+IF(LEFT(G191,1)="-",1,0)+IF(LEFT(H191,1)="-",1,0)+IF(LEFT(I191,1)="-",1,0)+IF(LEFT(J191,1)="-",1,0)))</f>
        <v>3</v>
      </c>
      <c r="M191" s="91">
        <f t="shared" si="8"/>
      </c>
      <c r="N191" s="91">
        <f t="shared" si="8"/>
        <v>1</v>
      </c>
    </row>
    <row r="192" spans="2:14" ht="12.75">
      <c r="B192" s="85" t="s">
        <v>80</v>
      </c>
      <c r="C192" s="86" t="str">
        <f>IF(C187&gt;"",C187,"")</f>
        <v>Luukas Meisaari</v>
      </c>
      <c r="D192" s="86" t="str">
        <f>IF(G187&gt;"",G187,"")</f>
        <v>Joel Vilppula</v>
      </c>
      <c r="E192" s="87"/>
      <c r="F192" s="88">
        <v>4</v>
      </c>
      <c r="G192" s="88">
        <v>1</v>
      </c>
      <c r="H192" s="88">
        <v>10</v>
      </c>
      <c r="I192" s="88"/>
      <c r="J192" s="88"/>
      <c r="K192" s="89">
        <f>IF(ISBLANK(F192),"",COUNTIF(F192:J192,"&gt;=0"))</f>
        <v>3</v>
      </c>
      <c r="L192" s="90">
        <f>IF(ISBLANK(F192),"",(IF(LEFT(F192,1)="-",1,0)+IF(LEFT(G192,1)="-",1,0)+IF(LEFT(H192,1)="-",1,0)+IF(LEFT(I192,1)="-",1,0)+IF(LEFT(J192,1)="-",1,0)))</f>
        <v>0</v>
      </c>
      <c r="M192" s="91">
        <f t="shared" si="8"/>
        <v>1</v>
      </c>
      <c r="N192" s="91">
        <f t="shared" si="8"/>
      </c>
    </row>
    <row r="193" spans="2:14" ht="12.75">
      <c r="B193" s="85" t="s">
        <v>81</v>
      </c>
      <c r="C193" s="86">
        <f>IF(C185&gt;"",C185,"")</f>
      </c>
      <c r="D193" s="86" t="str">
        <f>IF(G186&gt;"",G186,"")</f>
        <v>Aaro Mäkelä</v>
      </c>
      <c r="E193" s="87"/>
      <c r="F193" s="100" t="s">
        <v>93</v>
      </c>
      <c r="G193" s="88"/>
      <c r="H193" s="88"/>
      <c r="I193" s="88"/>
      <c r="J193" s="88"/>
      <c r="K193" s="89">
        <f>IF(ISBLANK(F193),"",COUNTIF(F193:J193,"&gt;=0"))</f>
        <v>0</v>
      </c>
      <c r="L193" s="90">
        <f>IF(ISBLANK(F193),"",(IF(LEFT(F193,1)="-",1,0)+IF(LEFT(G193,1)="-",1,0)+IF(LEFT(H193,1)="-",1,0)+IF(LEFT(I193,1)="-",1,0)+IF(LEFT(J193,1)="-",1,0)))</f>
        <v>0</v>
      </c>
      <c r="M193" s="91">
        <f t="shared" si="8"/>
      </c>
      <c r="N193" s="91">
        <v>1</v>
      </c>
    </row>
    <row r="194" spans="2:14" ht="12.75">
      <c r="B194" s="85" t="s">
        <v>82</v>
      </c>
      <c r="C194" s="86" t="str">
        <f>IF(C186&gt;"",C186,"")</f>
        <v>Eemil Kivelä</v>
      </c>
      <c r="D194" s="86" t="str">
        <f>IF(G185&gt;"",G185,"")</f>
        <v>Olli Lukinmaa</v>
      </c>
      <c r="E194" s="87"/>
      <c r="F194" s="88"/>
      <c r="G194" s="88"/>
      <c r="H194" s="88"/>
      <c r="I194" s="88"/>
      <c r="J194" s="88"/>
      <c r="K194" s="89">
        <f>IF(ISBLANK(F194),"",COUNTIF(F194:J194,"&gt;=0"))</f>
      </c>
      <c r="L194" s="90">
        <f>IF(ISBLANK(F194),"",(IF(LEFT(F194,1)="-",1,0)+IF(LEFT(G194,1)="-",1,0)+IF(LEFT(H194,1)="-",1,0)+IF(LEFT(I194,1)="-",1,0)+IF(LEFT(J194,1)="-",1,0)))</f>
      </c>
      <c r="M194" s="91">
        <f t="shared" si="8"/>
      </c>
      <c r="N194" s="91">
        <f t="shared" si="8"/>
      </c>
    </row>
    <row r="195" spans="2:14" ht="12.75">
      <c r="B195" s="78"/>
      <c r="C195" s="55"/>
      <c r="D195" s="55"/>
      <c r="E195" s="55"/>
      <c r="F195" s="55"/>
      <c r="G195" s="55"/>
      <c r="H195" s="55"/>
      <c r="I195" s="159" t="s">
        <v>83</v>
      </c>
      <c r="J195" s="159"/>
      <c r="K195" s="92">
        <f>SUM(K190:K194)</f>
        <v>3</v>
      </c>
      <c r="L195" s="92">
        <f>SUM(L190:L194)</f>
        <v>3</v>
      </c>
      <c r="M195" s="92">
        <f>SUM(M190:M194)</f>
        <v>1</v>
      </c>
      <c r="N195" s="92">
        <f>SUM(N190:N194)</f>
        <v>3</v>
      </c>
    </row>
    <row r="196" spans="2:14" ht="12.75">
      <c r="B196" s="93" t="s">
        <v>84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94"/>
    </row>
    <row r="197" spans="2:14" ht="12.75">
      <c r="B197" s="95" t="s">
        <v>85</v>
      </c>
      <c r="C197" s="96"/>
      <c r="D197" s="96" t="s">
        <v>86</v>
      </c>
      <c r="E197" s="53"/>
      <c r="F197" s="96"/>
      <c r="G197" s="96" t="s">
        <v>19</v>
      </c>
      <c r="H197" s="53"/>
      <c r="I197" s="96"/>
      <c r="J197" s="97" t="s">
        <v>87</v>
      </c>
      <c r="K197" s="60"/>
      <c r="L197" s="55"/>
      <c r="M197" s="55"/>
      <c r="N197" s="94"/>
    </row>
    <row r="198" spans="2:14" ht="18.75" thickBot="1">
      <c r="B198" s="98"/>
      <c r="C198" s="99"/>
      <c r="D198" s="99"/>
      <c r="E198" s="99"/>
      <c r="F198" s="99"/>
      <c r="G198" s="99"/>
      <c r="H198" s="99"/>
      <c r="I198" s="99"/>
      <c r="J198" s="153" t="str">
        <f>IF(M195=3,C184,IF(N195=3,G184,""))</f>
        <v>PT Espoo 2</v>
      </c>
      <c r="K198" s="153"/>
      <c r="L198" s="153"/>
      <c r="M198" s="153"/>
      <c r="N198" s="153"/>
    </row>
    <row r="200" ht="13.5" thickBot="1"/>
    <row r="201" spans="2:14" ht="16.5" thickTop="1">
      <c r="B201" s="49"/>
      <c r="C201" s="50"/>
      <c r="D201" s="51"/>
      <c r="E201" s="51"/>
      <c r="F201" s="169" t="s">
        <v>61</v>
      </c>
      <c r="G201" s="169"/>
      <c r="H201" s="170"/>
      <c r="I201" s="170"/>
      <c r="J201" s="170"/>
      <c r="K201" s="170"/>
      <c r="L201" s="170"/>
      <c r="M201" s="170"/>
      <c r="N201" s="170"/>
    </row>
    <row r="202" spans="2:14" ht="15.75">
      <c r="B202" s="52"/>
      <c r="C202" s="53"/>
      <c r="D202" s="54"/>
      <c r="E202" s="55"/>
      <c r="F202" s="171" t="s">
        <v>62</v>
      </c>
      <c r="G202" s="171"/>
      <c r="H202" s="172"/>
      <c r="I202" s="172"/>
      <c r="J202" s="172"/>
      <c r="K202" s="172"/>
      <c r="L202" s="172"/>
      <c r="M202" s="172"/>
      <c r="N202" s="172"/>
    </row>
    <row r="203" spans="2:14" ht="15.75">
      <c r="B203" s="56"/>
      <c r="C203" s="57"/>
      <c r="D203" s="55"/>
      <c r="E203" s="55"/>
      <c r="F203" s="173" t="s">
        <v>63</v>
      </c>
      <c r="G203" s="173"/>
      <c r="H203" s="174" t="s">
        <v>95</v>
      </c>
      <c r="I203" s="174"/>
      <c r="J203" s="174"/>
      <c r="K203" s="174"/>
      <c r="L203" s="174"/>
      <c r="M203" s="174"/>
      <c r="N203" s="174"/>
    </row>
    <row r="204" spans="2:14" ht="21" thickBot="1">
      <c r="B204" s="58"/>
      <c r="C204" s="59" t="s">
        <v>64</v>
      </c>
      <c r="D204" s="60"/>
      <c r="E204" s="55"/>
      <c r="F204" s="160" t="s">
        <v>65</v>
      </c>
      <c r="G204" s="160"/>
      <c r="H204" s="161"/>
      <c r="I204" s="161"/>
      <c r="J204" s="161"/>
      <c r="K204" s="61" t="s">
        <v>66</v>
      </c>
      <c r="L204" s="162"/>
      <c r="M204" s="162"/>
      <c r="N204" s="162"/>
    </row>
    <row r="205" spans="2:14" ht="15" thickTop="1">
      <c r="B205" s="62"/>
      <c r="C205" s="63"/>
      <c r="D205" s="55"/>
      <c r="E205" s="55"/>
      <c r="F205" s="64"/>
      <c r="G205" s="63"/>
      <c r="H205" s="63"/>
      <c r="I205" s="65"/>
      <c r="J205" s="66"/>
      <c r="K205" s="67"/>
      <c r="L205" s="67"/>
      <c r="M205" s="67"/>
      <c r="N205" s="68"/>
    </row>
    <row r="206" spans="2:14" ht="16.5" thickBot="1">
      <c r="B206" s="69" t="s">
        <v>67</v>
      </c>
      <c r="C206" s="163" t="s">
        <v>10</v>
      </c>
      <c r="D206" s="163"/>
      <c r="E206" s="70"/>
      <c r="F206" s="71" t="s">
        <v>68</v>
      </c>
      <c r="G206" s="164" t="s">
        <v>33</v>
      </c>
      <c r="H206" s="164"/>
      <c r="I206" s="164"/>
      <c r="J206" s="164"/>
      <c r="K206" s="164"/>
      <c r="L206" s="164"/>
      <c r="M206" s="164"/>
      <c r="N206" s="164"/>
    </row>
    <row r="207" spans="2:14" ht="12.75">
      <c r="B207" s="72" t="s">
        <v>69</v>
      </c>
      <c r="C207" s="166"/>
      <c r="D207" s="166"/>
      <c r="E207" s="73"/>
      <c r="F207" s="74" t="s">
        <v>70</v>
      </c>
      <c r="G207" s="167" t="s">
        <v>98</v>
      </c>
      <c r="H207" s="168"/>
      <c r="I207" s="168"/>
      <c r="J207" s="168"/>
      <c r="K207" s="168"/>
      <c r="L207" s="168"/>
      <c r="M207" s="168"/>
      <c r="N207" s="168"/>
    </row>
    <row r="208" spans="2:14" ht="12.75">
      <c r="B208" s="75" t="s">
        <v>71</v>
      </c>
      <c r="C208" s="154" t="s">
        <v>110</v>
      </c>
      <c r="D208" s="155"/>
      <c r="E208" s="73"/>
      <c r="F208" s="76" t="s">
        <v>72</v>
      </c>
      <c r="G208" s="156" t="s">
        <v>100</v>
      </c>
      <c r="H208" s="157"/>
      <c r="I208" s="157"/>
      <c r="J208" s="157"/>
      <c r="K208" s="157"/>
      <c r="L208" s="157"/>
      <c r="M208" s="157"/>
      <c r="N208" s="157"/>
    </row>
    <row r="209" spans="2:14" ht="12.75">
      <c r="B209" s="75" t="s">
        <v>73</v>
      </c>
      <c r="C209" s="154" t="s">
        <v>111</v>
      </c>
      <c r="D209" s="155"/>
      <c r="E209" s="73"/>
      <c r="F209" s="77" t="s">
        <v>74</v>
      </c>
      <c r="G209" s="156" t="s">
        <v>99</v>
      </c>
      <c r="H209" s="157"/>
      <c r="I209" s="157"/>
      <c r="J209" s="157"/>
      <c r="K209" s="157"/>
      <c r="L209" s="157"/>
      <c r="M209" s="157"/>
      <c r="N209" s="157"/>
    </row>
    <row r="210" spans="2:14" ht="15.75">
      <c r="B210" s="78"/>
      <c r="C210" s="55"/>
      <c r="D210" s="55"/>
      <c r="E210" s="55"/>
      <c r="F210" s="64"/>
      <c r="G210" s="79"/>
      <c r="H210" s="79"/>
      <c r="I210" s="79"/>
      <c r="J210" s="55"/>
      <c r="K210" s="55"/>
      <c r="L210" s="55"/>
      <c r="M210" s="80"/>
      <c r="N210" s="81"/>
    </row>
    <row r="211" spans="2:14" ht="12.75">
      <c r="B211" s="82" t="s">
        <v>75</v>
      </c>
      <c r="C211" s="55"/>
      <c r="D211" s="55"/>
      <c r="E211" s="55"/>
      <c r="F211" s="83">
        <v>1</v>
      </c>
      <c r="G211" s="83">
        <v>2</v>
      </c>
      <c r="H211" s="83">
        <v>3</v>
      </c>
      <c r="I211" s="83">
        <v>4</v>
      </c>
      <c r="J211" s="83">
        <v>5</v>
      </c>
      <c r="K211" s="158" t="s">
        <v>7</v>
      </c>
      <c r="L211" s="158"/>
      <c r="M211" s="83" t="s">
        <v>76</v>
      </c>
      <c r="N211" s="84" t="s">
        <v>77</v>
      </c>
    </row>
    <row r="212" spans="2:14" ht="12.75">
      <c r="B212" s="85" t="s">
        <v>78</v>
      </c>
      <c r="C212" s="86">
        <f>IF(C207&gt;"",C207,"")</f>
      </c>
      <c r="D212" s="86" t="str">
        <f>IF(G207&gt;"",G207,"")</f>
        <v>Joni Rahikainen</v>
      </c>
      <c r="E212" s="87"/>
      <c r="F212" s="100" t="s">
        <v>93</v>
      </c>
      <c r="G212" s="88"/>
      <c r="H212" s="88"/>
      <c r="I212" s="88"/>
      <c r="J212" s="88"/>
      <c r="K212" s="89">
        <f>IF(ISBLANK(F212),"",COUNTIF(F212:J212,"&gt;=0"))</f>
        <v>0</v>
      </c>
      <c r="L212" s="90">
        <f>IF(ISBLANK(F212),"",(IF(LEFT(F212,1)="-",1,0)+IF(LEFT(G212,1)="-",1,0)+IF(LEFT(H212,1)="-",1,0)+IF(LEFT(I212,1)="-",1,0)+IF(LEFT(J212,1)="-",1,0)))</f>
        <v>0</v>
      </c>
      <c r="M212" s="91">
        <f aca="true" t="shared" si="9" ref="M212:N216">IF(K212=3,1,"")</f>
      </c>
      <c r="N212" s="91">
        <v>1</v>
      </c>
    </row>
    <row r="213" spans="2:14" ht="12.75">
      <c r="B213" s="85" t="s">
        <v>79</v>
      </c>
      <c r="C213" s="86" t="str">
        <f>IF(C208&gt;"",C208,"")</f>
        <v>Joonas Kylliö</v>
      </c>
      <c r="D213" s="86" t="str">
        <f>IF(G208&gt;"",G208,"")</f>
        <v>Matias Ylinen</v>
      </c>
      <c r="E213" s="87"/>
      <c r="F213" s="88">
        <v>2</v>
      </c>
      <c r="G213" s="88">
        <v>8</v>
      </c>
      <c r="H213" s="88">
        <v>5</v>
      </c>
      <c r="I213" s="88"/>
      <c r="J213" s="88"/>
      <c r="K213" s="89">
        <f>IF(ISBLANK(F213),"",COUNTIF(F213:J213,"&gt;=0"))</f>
        <v>3</v>
      </c>
      <c r="L213" s="90">
        <f>IF(ISBLANK(F213),"",(IF(LEFT(F213,1)="-",1,0)+IF(LEFT(G213,1)="-",1,0)+IF(LEFT(H213,1)="-",1,0)+IF(LEFT(I213,1)="-",1,0)+IF(LEFT(J213,1)="-",1,0)))</f>
        <v>0</v>
      </c>
      <c r="M213" s="91">
        <f t="shared" si="9"/>
        <v>1</v>
      </c>
      <c r="N213" s="91">
        <f t="shared" si="9"/>
      </c>
    </row>
    <row r="214" spans="2:14" ht="12.75">
      <c r="B214" s="85" t="s">
        <v>80</v>
      </c>
      <c r="C214" s="86" t="str">
        <f>IF(C209&gt;"",C209,"")</f>
        <v>Woobin Kim</v>
      </c>
      <c r="D214" s="86" t="str">
        <f>IF(G209&gt;"",G209,"")</f>
        <v>Aleksi Räsänen</v>
      </c>
      <c r="E214" s="87"/>
      <c r="F214" s="88">
        <v>-4</v>
      </c>
      <c r="G214" s="88">
        <v>-9</v>
      </c>
      <c r="H214" s="88">
        <v>-7</v>
      </c>
      <c r="I214" s="88"/>
      <c r="J214" s="88"/>
      <c r="K214" s="89">
        <f>IF(ISBLANK(F214),"",COUNTIF(F214:J214,"&gt;=0"))</f>
        <v>0</v>
      </c>
      <c r="L214" s="90">
        <f>IF(ISBLANK(F214),"",(IF(LEFT(F214,1)="-",1,0)+IF(LEFT(G214,1)="-",1,0)+IF(LEFT(H214,1)="-",1,0)+IF(LEFT(I214,1)="-",1,0)+IF(LEFT(J214,1)="-",1,0)))</f>
        <v>3</v>
      </c>
      <c r="M214" s="91">
        <f t="shared" si="9"/>
      </c>
      <c r="N214" s="91">
        <f t="shared" si="9"/>
        <v>1</v>
      </c>
    </row>
    <row r="215" spans="2:14" ht="12.75">
      <c r="B215" s="85" t="s">
        <v>81</v>
      </c>
      <c r="C215" s="86">
        <f>IF(C207&gt;"",C207,"")</f>
      </c>
      <c r="D215" s="86" t="str">
        <f>IF(G208&gt;"",G208,"")</f>
        <v>Matias Ylinen</v>
      </c>
      <c r="E215" s="87"/>
      <c r="F215" s="100" t="s">
        <v>93</v>
      </c>
      <c r="G215" s="88"/>
      <c r="H215" s="88"/>
      <c r="I215" s="88"/>
      <c r="J215" s="88"/>
      <c r="K215" s="89">
        <f>IF(ISBLANK(F215),"",COUNTIF(F215:J215,"&gt;=0"))</f>
        <v>0</v>
      </c>
      <c r="L215" s="90">
        <f>IF(ISBLANK(F215),"",(IF(LEFT(F215,1)="-",1,0)+IF(LEFT(G215,1)="-",1,0)+IF(LEFT(H215,1)="-",1,0)+IF(LEFT(I215,1)="-",1,0)+IF(LEFT(J215,1)="-",1,0)))</f>
        <v>0</v>
      </c>
      <c r="M215" s="91">
        <f t="shared" si="9"/>
      </c>
      <c r="N215" s="91">
        <v>1</v>
      </c>
    </row>
    <row r="216" spans="2:14" ht="12.75">
      <c r="B216" s="85" t="s">
        <v>82</v>
      </c>
      <c r="C216" s="86" t="str">
        <f>IF(C208&gt;"",C208,"")</f>
        <v>Joonas Kylliö</v>
      </c>
      <c r="D216" s="86" t="str">
        <f>IF(G207&gt;"",G207,"")</f>
        <v>Joni Rahikainen</v>
      </c>
      <c r="E216" s="87"/>
      <c r="F216" s="88"/>
      <c r="G216" s="88"/>
      <c r="H216" s="88"/>
      <c r="I216" s="88"/>
      <c r="J216" s="88"/>
      <c r="K216" s="89">
        <f>IF(ISBLANK(F216),"",COUNTIF(F216:J216,"&gt;=0"))</f>
      </c>
      <c r="L216" s="90">
        <f>IF(ISBLANK(F216),"",(IF(LEFT(F216,1)="-",1,0)+IF(LEFT(G216,1)="-",1,0)+IF(LEFT(H216,1)="-",1,0)+IF(LEFT(I216,1)="-",1,0)+IF(LEFT(J216,1)="-",1,0)))</f>
      </c>
      <c r="M216" s="91">
        <f t="shared" si="9"/>
      </c>
      <c r="N216" s="91">
        <f t="shared" si="9"/>
      </c>
    </row>
    <row r="217" spans="2:14" ht="12.75">
      <c r="B217" s="78"/>
      <c r="C217" s="55"/>
      <c r="D217" s="55"/>
      <c r="E217" s="55"/>
      <c r="F217" s="55"/>
      <c r="G217" s="55"/>
      <c r="H217" s="55"/>
      <c r="I217" s="159" t="s">
        <v>83</v>
      </c>
      <c r="J217" s="159"/>
      <c r="K217" s="92">
        <f>SUM(K212:K216)</f>
        <v>3</v>
      </c>
      <c r="L217" s="92">
        <f>SUM(L212:L216)</f>
        <v>3</v>
      </c>
      <c r="M217" s="92">
        <f>SUM(M212:M216)</f>
        <v>1</v>
      </c>
      <c r="N217" s="92">
        <f>SUM(N212:N216)</f>
        <v>3</v>
      </c>
    </row>
    <row r="218" spans="2:14" ht="12.75">
      <c r="B218" s="93" t="s">
        <v>84</v>
      </c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94"/>
    </row>
    <row r="219" spans="2:14" ht="12.75">
      <c r="B219" s="95" t="s">
        <v>85</v>
      </c>
      <c r="C219" s="96"/>
      <c r="D219" s="96" t="s">
        <v>86</v>
      </c>
      <c r="E219" s="53"/>
      <c r="F219" s="96"/>
      <c r="G219" s="96" t="s">
        <v>19</v>
      </c>
      <c r="H219" s="53"/>
      <c r="I219" s="96"/>
      <c r="J219" s="97" t="s">
        <v>87</v>
      </c>
      <c r="K219" s="60"/>
      <c r="L219" s="55"/>
      <c r="M219" s="55"/>
      <c r="N219" s="94"/>
    </row>
    <row r="220" spans="2:14" ht="18.75" thickBot="1">
      <c r="B220" s="98"/>
      <c r="C220" s="99"/>
      <c r="D220" s="99"/>
      <c r="E220" s="99"/>
      <c r="F220" s="99"/>
      <c r="G220" s="99"/>
      <c r="H220" s="99"/>
      <c r="I220" s="99"/>
      <c r="J220" s="153" t="str">
        <f>IF(M217=3,C206,IF(N217=3,G206,""))</f>
        <v>PT Espoo</v>
      </c>
      <c r="K220" s="153"/>
      <c r="L220" s="153"/>
      <c r="M220" s="153"/>
      <c r="N220" s="153"/>
    </row>
    <row r="222" ht="13.5" thickBot="1"/>
    <row r="223" spans="2:14" ht="16.5" thickTop="1">
      <c r="B223" s="49"/>
      <c r="C223" s="50"/>
      <c r="D223" s="51"/>
      <c r="E223" s="51"/>
      <c r="F223" s="169" t="s">
        <v>61</v>
      </c>
      <c r="G223" s="169"/>
      <c r="H223" s="170"/>
      <c r="I223" s="170"/>
      <c r="J223" s="170"/>
      <c r="K223" s="170"/>
      <c r="L223" s="170"/>
      <c r="M223" s="170"/>
      <c r="N223" s="170"/>
    </row>
    <row r="224" spans="2:14" ht="15.75">
      <c r="B224" s="52"/>
      <c r="C224" s="53"/>
      <c r="D224" s="54"/>
      <c r="E224" s="55"/>
      <c r="F224" s="171" t="s">
        <v>62</v>
      </c>
      <c r="G224" s="171"/>
      <c r="H224" s="172"/>
      <c r="I224" s="172"/>
      <c r="J224" s="172"/>
      <c r="K224" s="172"/>
      <c r="L224" s="172"/>
      <c r="M224" s="172"/>
      <c r="N224" s="172"/>
    </row>
    <row r="225" spans="2:14" ht="15.75">
      <c r="B225" s="56"/>
      <c r="C225" s="57"/>
      <c r="D225" s="55"/>
      <c r="E225" s="55"/>
      <c r="F225" s="173" t="s">
        <v>63</v>
      </c>
      <c r="G225" s="173"/>
      <c r="H225" s="174" t="s">
        <v>131</v>
      </c>
      <c r="I225" s="174"/>
      <c r="J225" s="174"/>
      <c r="K225" s="174"/>
      <c r="L225" s="174"/>
      <c r="M225" s="174"/>
      <c r="N225" s="174"/>
    </row>
    <row r="226" spans="2:14" ht="21" thickBot="1">
      <c r="B226" s="58"/>
      <c r="C226" s="59" t="s">
        <v>64</v>
      </c>
      <c r="D226" s="60"/>
      <c r="E226" s="55"/>
      <c r="F226" s="160" t="s">
        <v>65</v>
      </c>
      <c r="G226" s="160"/>
      <c r="H226" s="161"/>
      <c r="I226" s="161"/>
      <c r="J226" s="161"/>
      <c r="K226" s="61" t="s">
        <v>66</v>
      </c>
      <c r="L226" s="162"/>
      <c r="M226" s="162"/>
      <c r="N226" s="162"/>
    </row>
    <row r="227" spans="2:14" ht="15" thickTop="1">
      <c r="B227" s="62"/>
      <c r="C227" s="63"/>
      <c r="D227" s="55"/>
      <c r="E227" s="55"/>
      <c r="F227" s="64"/>
      <c r="G227" s="63"/>
      <c r="H227" s="63"/>
      <c r="I227" s="65"/>
      <c r="J227" s="66"/>
      <c r="K227" s="67"/>
      <c r="L227" s="67"/>
      <c r="M227" s="67"/>
      <c r="N227" s="68"/>
    </row>
    <row r="228" spans="2:14" ht="16.5" thickBot="1">
      <c r="B228" s="69" t="s">
        <v>67</v>
      </c>
      <c r="C228" s="163" t="s">
        <v>11</v>
      </c>
      <c r="D228" s="163"/>
      <c r="E228" s="70"/>
      <c r="F228" s="71" t="s">
        <v>68</v>
      </c>
      <c r="G228" s="164" t="s">
        <v>24</v>
      </c>
      <c r="H228" s="164"/>
      <c r="I228" s="164"/>
      <c r="J228" s="164"/>
      <c r="K228" s="164"/>
      <c r="L228" s="164"/>
      <c r="M228" s="164"/>
      <c r="N228" s="164"/>
    </row>
    <row r="229" spans="2:14" ht="12.75">
      <c r="B229" s="72" t="s">
        <v>69</v>
      </c>
      <c r="C229" s="165" t="s">
        <v>107</v>
      </c>
      <c r="D229" s="166"/>
      <c r="E229" s="73"/>
      <c r="F229" s="74" t="s">
        <v>70</v>
      </c>
      <c r="G229" s="167" t="s">
        <v>96</v>
      </c>
      <c r="H229" s="168"/>
      <c r="I229" s="168"/>
      <c r="J229" s="168"/>
      <c r="K229" s="168"/>
      <c r="L229" s="168"/>
      <c r="M229" s="168"/>
      <c r="N229" s="168"/>
    </row>
    <row r="230" spans="2:14" ht="12.75">
      <c r="B230" s="75" t="s">
        <v>71</v>
      </c>
      <c r="C230" s="154" t="s">
        <v>108</v>
      </c>
      <c r="D230" s="155"/>
      <c r="E230" s="73"/>
      <c r="F230" s="76" t="s">
        <v>72</v>
      </c>
      <c r="G230" s="157"/>
      <c r="H230" s="157"/>
      <c r="I230" s="157"/>
      <c r="J230" s="157"/>
      <c r="K230" s="157"/>
      <c r="L230" s="157"/>
      <c r="M230" s="157"/>
      <c r="N230" s="157"/>
    </row>
    <row r="231" spans="2:14" ht="12.75">
      <c r="B231" s="75" t="s">
        <v>73</v>
      </c>
      <c r="C231" s="154" t="s">
        <v>109</v>
      </c>
      <c r="D231" s="155"/>
      <c r="E231" s="73"/>
      <c r="F231" s="77" t="s">
        <v>74</v>
      </c>
      <c r="G231" s="156" t="s">
        <v>97</v>
      </c>
      <c r="H231" s="157"/>
      <c r="I231" s="157"/>
      <c r="J231" s="157"/>
      <c r="K231" s="157"/>
      <c r="L231" s="157"/>
      <c r="M231" s="157"/>
      <c r="N231" s="157"/>
    </row>
    <row r="232" spans="2:14" ht="15.75">
      <c r="B232" s="78"/>
      <c r="C232" s="55"/>
      <c r="D232" s="55"/>
      <c r="E232" s="55"/>
      <c r="F232" s="64"/>
      <c r="G232" s="79"/>
      <c r="H232" s="79"/>
      <c r="I232" s="79"/>
      <c r="J232" s="55"/>
      <c r="K232" s="55"/>
      <c r="L232" s="55"/>
      <c r="M232" s="80"/>
      <c r="N232" s="81"/>
    </row>
    <row r="233" spans="2:14" ht="12.75">
      <c r="B233" s="82" t="s">
        <v>75</v>
      </c>
      <c r="C233" s="55"/>
      <c r="D233" s="55"/>
      <c r="E233" s="55"/>
      <c r="F233" s="83">
        <v>1</v>
      </c>
      <c r="G233" s="83">
        <v>2</v>
      </c>
      <c r="H233" s="83">
        <v>3</v>
      </c>
      <c r="I233" s="83">
        <v>4</v>
      </c>
      <c r="J233" s="83">
        <v>5</v>
      </c>
      <c r="K233" s="158" t="s">
        <v>7</v>
      </c>
      <c r="L233" s="158"/>
      <c r="M233" s="83" t="s">
        <v>76</v>
      </c>
      <c r="N233" s="84" t="s">
        <v>77</v>
      </c>
    </row>
    <row r="234" spans="2:14" ht="12.75">
      <c r="B234" s="85" t="s">
        <v>78</v>
      </c>
      <c r="C234" s="86" t="str">
        <f>IF(C229&gt;"",C229,"")</f>
        <v>Jan Mäkelä</v>
      </c>
      <c r="D234" s="86" t="str">
        <f>IF(G229&gt;"",G229,"")</f>
        <v>Aleksi Laine</v>
      </c>
      <c r="E234" s="87"/>
      <c r="F234" s="88">
        <v>8</v>
      </c>
      <c r="G234" s="88">
        <v>-2</v>
      </c>
      <c r="H234" s="88">
        <v>-8</v>
      </c>
      <c r="I234" s="88">
        <v>6</v>
      </c>
      <c r="J234" s="88">
        <v>9</v>
      </c>
      <c r="K234" s="89">
        <f>IF(ISBLANK(F234),"",COUNTIF(F234:J234,"&gt;=0"))</f>
        <v>3</v>
      </c>
      <c r="L234" s="90">
        <f>IF(ISBLANK(F234),"",(IF(LEFT(F234,1)="-",1,0)+IF(LEFT(G234,1)="-",1,0)+IF(LEFT(H234,1)="-",1,0)+IF(LEFT(I234,1)="-",1,0)+IF(LEFT(J234,1)="-",1,0)))</f>
        <v>2</v>
      </c>
      <c r="M234" s="91">
        <f aca="true" t="shared" si="10" ref="M234:N238">IF(K234=3,1,"")</f>
        <v>1</v>
      </c>
      <c r="N234" s="91">
        <f t="shared" si="10"/>
      </c>
    </row>
    <row r="235" spans="2:14" ht="12.75">
      <c r="B235" s="85" t="s">
        <v>79</v>
      </c>
      <c r="C235" s="86" t="str">
        <f>IF(C230&gt;"",C230,"")</f>
        <v>Nils-Erik Halttunen</v>
      </c>
      <c r="D235" s="86">
        <f>IF(G230&gt;"",G230,"")</f>
      </c>
      <c r="E235" s="87"/>
      <c r="F235" s="88"/>
      <c r="G235" s="88"/>
      <c r="H235" s="88"/>
      <c r="I235" s="88"/>
      <c r="J235" s="88"/>
      <c r="K235" s="89">
        <f>IF(ISBLANK(F235),"",COUNTIF(F235:J235,"&gt;=0"))</f>
      </c>
      <c r="L235" s="90">
        <f>IF(ISBLANK(F235),"",(IF(LEFT(F235,1)="-",1,0)+IF(LEFT(G235,1)="-",1,0)+IF(LEFT(H235,1)="-",1,0)+IF(LEFT(I235,1)="-",1,0)+IF(LEFT(J235,1)="-",1,0)))</f>
      </c>
      <c r="M235" s="91">
        <v>1</v>
      </c>
      <c r="N235" s="91">
        <f t="shared" si="10"/>
      </c>
    </row>
    <row r="236" spans="2:14" ht="12.75">
      <c r="B236" s="85" t="s">
        <v>80</v>
      </c>
      <c r="C236" s="86" t="str">
        <f>IF(C231&gt;"",C231,"")</f>
        <v>Axel Visuri</v>
      </c>
      <c r="D236" s="86" t="str">
        <f>IF(G231&gt;"",G231,"")</f>
        <v>Konsta Kuuri-Riutta</v>
      </c>
      <c r="E236" s="87"/>
      <c r="F236" s="149">
        <v>-1</v>
      </c>
      <c r="G236" s="88">
        <v>-7</v>
      </c>
      <c r="H236" s="88">
        <v>-4</v>
      </c>
      <c r="I236" s="88"/>
      <c r="J236" s="88"/>
      <c r="K236" s="89">
        <f>IF(ISBLANK(F236),"",COUNTIF(F236:J236,"&gt;=0"))</f>
        <v>0</v>
      </c>
      <c r="L236" s="90">
        <f>IF(ISBLANK(F236),"",(IF(LEFT(F236,1)="-",1,0)+IF(LEFT(G236,1)="-",1,0)+IF(LEFT(H236,1)="-",1,0)+IF(LEFT(I236,1)="-",1,0)+IF(LEFT(J236,1)="-",1,0)))</f>
        <v>3</v>
      </c>
      <c r="M236" s="91">
        <f t="shared" si="10"/>
      </c>
      <c r="N236" s="91">
        <f t="shared" si="10"/>
        <v>1</v>
      </c>
    </row>
    <row r="237" spans="2:14" ht="12.75">
      <c r="B237" s="85" t="s">
        <v>81</v>
      </c>
      <c r="C237" s="86" t="str">
        <f>IF(C229&gt;"",C229,"")</f>
        <v>Jan Mäkelä</v>
      </c>
      <c r="D237" s="86">
        <f>IF(G230&gt;"",G230,"")</f>
      </c>
      <c r="E237" s="87"/>
      <c r="F237" s="88"/>
      <c r="G237" s="88"/>
      <c r="H237" s="88"/>
      <c r="I237" s="88"/>
      <c r="J237" s="88"/>
      <c r="K237" s="89">
        <f>IF(ISBLANK(F237),"",COUNTIF(F237:J237,"&gt;=0"))</f>
      </c>
      <c r="L237" s="90">
        <f>IF(ISBLANK(F237),"",(IF(LEFT(F237,1)="-",1,0)+IF(LEFT(G237,1)="-",1,0)+IF(LEFT(H237,1)="-",1,0)+IF(LEFT(I237,1)="-",1,0)+IF(LEFT(J237,1)="-",1,0)))</f>
      </c>
      <c r="M237" s="91">
        <f t="shared" si="10"/>
      </c>
      <c r="N237" s="91">
        <f t="shared" si="10"/>
      </c>
    </row>
    <row r="238" spans="2:14" ht="12.75">
      <c r="B238" s="85" t="s">
        <v>82</v>
      </c>
      <c r="C238" s="86" t="str">
        <f>IF(C230&gt;"",C230,"")</f>
        <v>Nils-Erik Halttunen</v>
      </c>
      <c r="D238" s="86" t="str">
        <f>IF(G229&gt;"",G229,"")</f>
        <v>Aleksi Laine</v>
      </c>
      <c r="E238" s="87"/>
      <c r="F238" s="88"/>
      <c r="G238" s="88"/>
      <c r="H238" s="88"/>
      <c r="I238" s="88"/>
      <c r="J238" s="88"/>
      <c r="K238" s="89">
        <f>IF(ISBLANK(F238),"",COUNTIF(F238:J238,"&gt;=0"))</f>
      </c>
      <c r="L238" s="90">
        <f>IF(ISBLANK(F238),"",(IF(LEFT(F238,1)="-",1,0)+IF(LEFT(G238,1)="-",1,0)+IF(LEFT(H238,1)="-",1,0)+IF(LEFT(I238,1)="-",1,0)+IF(LEFT(J238,1)="-",1,0)))</f>
      </c>
      <c r="M238" s="91">
        <f t="shared" si="10"/>
      </c>
      <c r="N238" s="91">
        <f t="shared" si="10"/>
      </c>
    </row>
    <row r="239" spans="2:14" ht="12.75">
      <c r="B239" s="78"/>
      <c r="C239" s="55"/>
      <c r="D239" s="55"/>
      <c r="E239" s="55"/>
      <c r="F239" s="55"/>
      <c r="G239" s="55"/>
      <c r="H239" s="55"/>
      <c r="I239" s="159" t="s">
        <v>83</v>
      </c>
      <c r="J239" s="159"/>
      <c r="K239" s="92">
        <f>SUM(K234:K238)</f>
        <v>3</v>
      </c>
      <c r="L239" s="92">
        <f>SUM(L234:L238)</f>
        <v>5</v>
      </c>
      <c r="M239" s="92">
        <f>SUM(M234:M238)</f>
        <v>2</v>
      </c>
      <c r="N239" s="92">
        <f>SUM(N234:N238)</f>
        <v>1</v>
      </c>
    </row>
    <row r="240" spans="2:14" ht="12.75">
      <c r="B240" s="93" t="s">
        <v>84</v>
      </c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94"/>
    </row>
    <row r="241" spans="2:14" ht="12.75">
      <c r="B241" s="95" t="s">
        <v>85</v>
      </c>
      <c r="C241" s="96"/>
      <c r="D241" s="96" t="s">
        <v>86</v>
      </c>
      <c r="E241" s="53"/>
      <c r="F241" s="96"/>
      <c r="G241" s="96" t="s">
        <v>19</v>
      </c>
      <c r="H241" s="53"/>
      <c r="I241" s="96"/>
      <c r="J241" s="97" t="s">
        <v>87</v>
      </c>
      <c r="K241" s="60"/>
      <c r="L241" s="55"/>
      <c r="M241" s="55"/>
      <c r="N241" s="94"/>
    </row>
    <row r="242" spans="2:14" ht="18.75" thickBot="1">
      <c r="B242" s="98"/>
      <c r="C242" s="99"/>
      <c r="D242" s="99"/>
      <c r="E242" s="99"/>
      <c r="F242" s="99"/>
      <c r="G242" s="99"/>
      <c r="H242" s="99"/>
      <c r="I242" s="99"/>
      <c r="J242" s="153">
        <f>IF(M239=3,C228,IF(N239=3,G228,""))</f>
      </c>
      <c r="K242" s="153"/>
      <c r="L242" s="153"/>
      <c r="M242" s="153"/>
      <c r="N242" s="153"/>
    </row>
    <row r="244" ht="13.5" thickBot="1"/>
    <row r="245" spans="2:14" ht="16.5" thickTop="1">
      <c r="B245" s="49"/>
      <c r="C245" s="50"/>
      <c r="D245" s="51"/>
      <c r="E245" s="51"/>
      <c r="F245" s="169" t="s">
        <v>61</v>
      </c>
      <c r="G245" s="169"/>
      <c r="H245" s="170"/>
      <c r="I245" s="170"/>
      <c r="J245" s="170"/>
      <c r="K245" s="170"/>
      <c r="L245" s="170"/>
      <c r="M245" s="170"/>
      <c r="N245" s="170"/>
    </row>
    <row r="246" spans="2:14" ht="15.75">
      <c r="B246" s="52"/>
      <c r="C246" s="53"/>
      <c r="D246" s="54"/>
      <c r="E246" s="55"/>
      <c r="F246" s="171" t="s">
        <v>62</v>
      </c>
      <c r="G246" s="171"/>
      <c r="H246" s="172"/>
      <c r="I246" s="172"/>
      <c r="J246" s="172"/>
      <c r="K246" s="172"/>
      <c r="L246" s="172"/>
      <c r="M246" s="172"/>
      <c r="N246" s="172"/>
    </row>
    <row r="247" spans="2:14" ht="15.75">
      <c r="B247" s="56"/>
      <c r="C247" s="57"/>
      <c r="D247" s="55"/>
      <c r="E247" s="55"/>
      <c r="F247" s="173" t="s">
        <v>63</v>
      </c>
      <c r="G247" s="173"/>
      <c r="H247" s="174" t="s">
        <v>94</v>
      </c>
      <c r="I247" s="174"/>
      <c r="J247" s="174"/>
      <c r="K247" s="174"/>
      <c r="L247" s="174"/>
      <c r="M247" s="174"/>
      <c r="N247" s="174"/>
    </row>
    <row r="248" spans="2:14" ht="21" thickBot="1">
      <c r="B248" s="58"/>
      <c r="C248" s="59" t="s">
        <v>64</v>
      </c>
      <c r="D248" s="60"/>
      <c r="E248" s="55"/>
      <c r="F248" s="160" t="s">
        <v>65</v>
      </c>
      <c r="G248" s="160"/>
      <c r="H248" s="161"/>
      <c r="I248" s="161"/>
      <c r="J248" s="161"/>
      <c r="K248" s="61" t="s">
        <v>66</v>
      </c>
      <c r="L248" s="162"/>
      <c r="M248" s="162"/>
      <c r="N248" s="162"/>
    </row>
    <row r="249" spans="2:14" ht="15" thickTop="1">
      <c r="B249" s="62"/>
      <c r="C249" s="63"/>
      <c r="D249" s="55"/>
      <c r="E249" s="55"/>
      <c r="F249" s="64"/>
      <c r="G249" s="63"/>
      <c r="H249" s="63"/>
      <c r="I249" s="65"/>
      <c r="J249" s="66"/>
      <c r="K249" s="67"/>
      <c r="L249" s="67"/>
      <c r="M249" s="67"/>
      <c r="N249" s="68"/>
    </row>
    <row r="250" spans="2:14" ht="16.5" thickBot="1">
      <c r="B250" s="69" t="s">
        <v>67</v>
      </c>
      <c r="C250" s="163" t="s">
        <v>41</v>
      </c>
      <c r="D250" s="163"/>
      <c r="E250" s="70"/>
      <c r="F250" s="71" t="s">
        <v>68</v>
      </c>
      <c r="G250" s="164" t="s">
        <v>23</v>
      </c>
      <c r="H250" s="164"/>
      <c r="I250" s="164"/>
      <c r="J250" s="164"/>
      <c r="K250" s="164"/>
      <c r="L250" s="164"/>
      <c r="M250" s="164"/>
      <c r="N250" s="164"/>
    </row>
    <row r="251" spans="2:14" ht="12.75">
      <c r="B251" s="72" t="s">
        <v>69</v>
      </c>
      <c r="C251" s="165" t="s">
        <v>88</v>
      </c>
      <c r="D251" s="166"/>
      <c r="E251" s="73"/>
      <c r="F251" s="74" t="s">
        <v>70</v>
      </c>
      <c r="G251" s="167" t="s">
        <v>102</v>
      </c>
      <c r="H251" s="168"/>
      <c r="I251" s="168"/>
      <c r="J251" s="168"/>
      <c r="K251" s="168"/>
      <c r="L251" s="168"/>
      <c r="M251" s="168"/>
      <c r="N251" s="168"/>
    </row>
    <row r="252" spans="2:14" ht="12.75">
      <c r="B252" s="75" t="s">
        <v>71</v>
      </c>
      <c r="C252" s="154" t="s">
        <v>89</v>
      </c>
      <c r="D252" s="155"/>
      <c r="E252" s="73"/>
      <c r="F252" s="76" t="s">
        <v>72</v>
      </c>
      <c r="G252" s="156" t="s">
        <v>126</v>
      </c>
      <c r="H252" s="157"/>
      <c r="I252" s="157"/>
      <c r="J252" s="157"/>
      <c r="K252" s="157"/>
      <c r="L252" s="157"/>
      <c r="M252" s="157"/>
      <c r="N252" s="157"/>
    </row>
    <row r="253" spans="2:14" ht="12.75">
      <c r="B253" s="75" t="s">
        <v>73</v>
      </c>
      <c r="C253" s="154" t="s">
        <v>90</v>
      </c>
      <c r="D253" s="155"/>
      <c r="E253" s="73"/>
      <c r="F253" s="77" t="s">
        <v>74</v>
      </c>
      <c r="G253" s="156" t="s">
        <v>103</v>
      </c>
      <c r="H253" s="157"/>
      <c r="I253" s="157"/>
      <c r="J253" s="157"/>
      <c r="K253" s="157"/>
      <c r="L253" s="157"/>
      <c r="M253" s="157"/>
      <c r="N253" s="157"/>
    </row>
    <row r="254" spans="2:14" ht="15.75">
      <c r="B254" s="78"/>
      <c r="C254" s="55"/>
      <c r="D254" s="55"/>
      <c r="E254" s="55"/>
      <c r="F254" s="64"/>
      <c r="G254" s="79"/>
      <c r="H254" s="79"/>
      <c r="I254" s="79"/>
      <c r="J254" s="55"/>
      <c r="K254" s="55"/>
      <c r="L254" s="55"/>
      <c r="M254" s="80"/>
      <c r="N254" s="81"/>
    </row>
    <row r="255" spans="2:14" ht="12.75">
      <c r="B255" s="82" t="s">
        <v>75</v>
      </c>
      <c r="C255" s="55"/>
      <c r="D255" s="55"/>
      <c r="E255" s="55"/>
      <c r="F255" s="83">
        <v>1</v>
      </c>
      <c r="G255" s="83">
        <v>2</v>
      </c>
      <c r="H255" s="83">
        <v>3</v>
      </c>
      <c r="I255" s="83">
        <v>4</v>
      </c>
      <c r="J255" s="83">
        <v>5</v>
      </c>
      <c r="K255" s="158" t="s">
        <v>7</v>
      </c>
      <c r="L255" s="158"/>
      <c r="M255" s="83" t="s">
        <v>76</v>
      </c>
      <c r="N255" s="84" t="s">
        <v>77</v>
      </c>
    </row>
    <row r="256" spans="2:14" ht="12.75">
      <c r="B256" s="85" t="s">
        <v>78</v>
      </c>
      <c r="C256" s="86" t="str">
        <f>IF(C251&gt;"",C251,"")</f>
        <v>Sam Khosravi</v>
      </c>
      <c r="D256" s="86" t="str">
        <f>IF(G251&gt;"",G251,"")</f>
        <v>Elim Engberg</v>
      </c>
      <c r="E256" s="87"/>
      <c r="F256" s="88">
        <v>5</v>
      </c>
      <c r="G256" s="88">
        <v>4</v>
      </c>
      <c r="H256" s="88">
        <v>3</v>
      </c>
      <c r="I256" s="88"/>
      <c r="J256" s="88"/>
      <c r="K256" s="89">
        <f>IF(ISBLANK(F256),"",COUNTIF(F256:J256,"&gt;=0"))</f>
        <v>3</v>
      </c>
      <c r="L256" s="90">
        <f>IF(ISBLANK(F256),"",(IF(LEFT(F256,1)="-",1,0)+IF(LEFT(G256,1)="-",1,0)+IF(LEFT(H256,1)="-",1,0)+IF(LEFT(I256,1)="-",1,0)+IF(LEFT(J256,1)="-",1,0)))</f>
        <v>0</v>
      </c>
      <c r="M256" s="91">
        <f aca="true" t="shared" si="11" ref="M256:N260">IF(K256=3,1,"")</f>
        <v>1</v>
      </c>
      <c r="N256" s="91">
        <f t="shared" si="11"/>
      </c>
    </row>
    <row r="257" spans="2:14" ht="12.75">
      <c r="B257" s="85" t="s">
        <v>79</v>
      </c>
      <c r="C257" s="86" t="str">
        <f>IF(C252&gt;"",C252,"")</f>
        <v>Rasmus Vesalainen</v>
      </c>
      <c r="D257" s="86" t="str">
        <f>IF(G252&gt;"",G252,"")</f>
        <v>Leo Kettula</v>
      </c>
      <c r="E257" s="87"/>
      <c r="F257" s="88">
        <v>-2</v>
      </c>
      <c r="G257" s="88">
        <v>9</v>
      </c>
      <c r="H257" s="88">
        <v>6</v>
      </c>
      <c r="I257" s="88">
        <v>5</v>
      </c>
      <c r="J257" s="88"/>
      <c r="K257" s="89">
        <f>IF(ISBLANK(F257),"",COUNTIF(F257:J257,"&gt;=0"))</f>
        <v>3</v>
      </c>
      <c r="L257" s="90">
        <f>IF(ISBLANK(F257),"",(IF(LEFT(F257,1)="-",1,0)+IF(LEFT(G257,1)="-",1,0)+IF(LEFT(H257,1)="-",1,0)+IF(LEFT(I257,1)="-",1,0)+IF(LEFT(J257,1)="-",1,0)))</f>
        <v>1</v>
      </c>
      <c r="M257" s="91">
        <f t="shared" si="11"/>
        <v>1</v>
      </c>
      <c r="N257" s="91">
        <f t="shared" si="11"/>
      </c>
    </row>
    <row r="258" spans="2:14" ht="12.75">
      <c r="B258" s="85" t="s">
        <v>80</v>
      </c>
      <c r="C258" s="86" t="str">
        <f>IF(C253&gt;"",C253,"")</f>
        <v>Matias Vesalainen</v>
      </c>
      <c r="D258" s="86" t="str">
        <f>IF(G253&gt;"",G253,"")</f>
        <v>Samuel Westerlund</v>
      </c>
      <c r="E258" s="87"/>
      <c r="F258" s="88">
        <v>2</v>
      </c>
      <c r="G258" s="88">
        <v>7</v>
      </c>
      <c r="H258" s="88">
        <v>3</v>
      </c>
      <c r="I258" s="88"/>
      <c r="J258" s="88"/>
      <c r="K258" s="89">
        <f>IF(ISBLANK(F258),"",COUNTIF(F258:J258,"&gt;=0"))</f>
        <v>3</v>
      </c>
      <c r="L258" s="90">
        <f>IF(ISBLANK(F258),"",(IF(LEFT(F258,1)="-",1,0)+IF(LEFT(G258,1)="-",1,0)+IF(LEFT(H258,1)="-",1,0)+IF(LEFT(I258,1)="-",1,0)+IF(LEFT(J258,1)="-",1,0)))</f>
        <v>0</v>
      </c>
      <c r="M258" s="91">
        <f t="shared" si="11"/>
        <v>1</v>
      </c>
      <c r="N258" s="91">
        <f t="shared" si="11"/>
      </c>
    </row>
    <row r="259" spans="2:14" ht="12.75">
      <c r="B259" s="85" t="s">
        <v>81</v>
      </c>
      <c r="C259" s="86" t="str">
        <f>IF(C251&gt;"",C251,"")</f>
        <v>Sam Khosravi</v>
      </c>
      <c r="D259" s="86" t="str">
        <f>IF(G252&gt;"",G252,"")</f>
        <v>Leo Kettula</v>
      </c>
      <c r="E259" s="87"/>
      <c r="F259" s="88"/>
      <c r="G259" s="88"/>
      <c r="H259" s="88"/>
      <c r="I259" s="88"/>
      <c r="J259" s="88"/>
      <c r="K259" s="89">
        <f>IF(ISBLANK(F259),"",COUNTIF(F259:J259,"&gt;=0"))</f>
      </c>
      <c r="L259" s="90">
        <f>IF(ISBLANK(F259),"",(IF(LEFT(F259,1)="-",1,0)+IF(LEFT(G259,1)="-",1,0)+IF(LEFT(H259,1)="-",1,0)+IF(LEFT(I259,1)="-",1,0)+IF(LEFT(J259,1)="-",1,0)))</f>
      </c>
      <c r="M259" s="91">
        <f t="shared" si="11"/>
      </c>
      <c r="N259" s="91">
        <f t="shared" si="11"/>
      </c>
    </row>
    <row r="260" spans="2:14" ht="12.75">
      <c r="B260" s="85" t="s">
        <v>82</v>
      </c>
      <c r="C260" s="86" t="str">
        <f>IF(C252&gt;"",C252,"")</f>
        <v>Rasmus Vesalainen</v>
      </c>
      <c r="D260" s="86" t="str">
        <f>IF(G251&gt;"",G251,"")</f>
        <v>Elim Engberg</v>
      </c>
      <c r="E260" s="87"/>
      <c r="F260" s="88"/>
      <c r="G260" s="88"/>
      <c r="H260" s="88"/>
      <c r="I260" s="88"/>
      <c r="J260" s="88"/>
      <c r="K260" s="89">
        <f>IF(ISBLANK(F260),"",COUNTIF(F260:J260,"&gt;=0"))</f>
      </c>
      <c r="L260" s="90">
        <f>IF(ISBLANK(F260),"",(IF(LEFT(F260,1)="-",1,0)+IF(LEFT(G260,1)="-",1,0)+IF(LEFT(H260,1)="-",1,0)+IF(LEFT(I260,1)="-",1,0)+IF(LEFT(J260,1)="-",1,0)))</f>
      </c>
      <c r="M260" s="91">
        <f t="shared" si="11"/>
      </c>
      <c r="N260" s="91">
        <f t="shared" si="11"/>
      </c>
    </row>
    <row r="261" spans="2:14" ht="12.75">
      <c r="B261" s="78"/>
      <c r="C261" s="55"/>
      <c r="D261" s="55"/>
      <c r="E261" s="55"/>
      <c r="F261" s="55"/>
      <c r="G261" s="55"/>
      <c r="H261" s="55"/>
      <c r="I261" s="159" t="s">
        <v>83</v>
      </c>
      <c r="J261" s="159"/>
      <c r="K261" s="92">
        <f>SUM(K256:K260)</f>
        <v>9</v>
      </c>
      <c r="L261" s="92">
        <f>SUM(L256:L260)</f>
        <v>1</v>
      </c>
      <c r="M261" s="92">
        <f>SUM(M256:M260)</f>
        <v>3</v>
      </c>
      <c r="N261" s="92">
        <f>SUM(N256:N260)</f>
        <v>0</v>
      </c>
    </row>
    <row r="262" spans="2:14" ht="12.75">
      <c r="B262" s="93" t="s">
        <v>84</v>
      </c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94"/>
    </row>
    <row r="263" spans="2:14" ht="12.75">
      <c r="B263" s="95" t="s">
        <v>85</v>
      </c>
      <c r="C263" s="96"/>
      <c r="D263" s="96" t="s">
        <v>86</v>
      </c>
      <c r="E263" s="53"/>
      <c r="F263" s="96"/>
      <c r="G263" s="96" t="s">
        <v>19</v>
      </c>
      <c r="H263" s="53"/>
      <c r="I263" s="96"/>
      <c r="J263" s="97" t="s">
        <v>87</v>
      </c>
      <c r="K263" s="60"/>
      <c r="L263" s="55"/>
      <c r="M263" s="55"/>
      <c r="N263" s="94"/>
    </row>
    <row r="264" spans="2:14" ht="18.75" thickBot="1">
      <c r="B264" s="98"/>
      <c r="C264" s="99"/>
      <c r="D264" s="99"/>
      <c r="E264" s="99"/>
      <c r="F264" s="99"/>
      <c r="G264" s="99"/>
      <c r="H264" s="99"/>
      <c r="I264" s="99"/>
      <c r="J264" s="153" t="str">
        <f>IF(M261=3,C250,IF(N261=3,G250,""))</f>
        <v>KoKa</v>
      </c>
      <c r="K264" s="153"/>
      <c r="L264" s="153"/>
      <c r="M264" s="153"/>
      <c r="N264" s="153"/>
    </row>
    <row r="266" ht="13.5" thickBot="1"/>
    <row r="267" spans="2:14" ht="16.5" thickTop="1">
      <c r="B267" s="49"/>
      <c r="C267" s="50"/>
      <c r="D267" s="51"/>
      <c r="E267" s="51"/>
      <c r="F267" s="169" t="s">
        <v>61</v>
      </c>
      <c r="G267" s="169"/>
      <c r="H267" s="170"/>
      <c r="I267" s="170"/>
      <c r="J267" s="170"/>
      <c r="K267" s="170"/>
      <c r="L267" s="170"/>
      <c r="M267" s="170"/>
      <c r="N267" s="170"/>
    </row>
    <row r="268" spans="2:14" ht="15.75">
      <c r="B268" s="52"/>
      <c r="C268" s="53"/>
      <c r="D268" s="54"/>
      <c r="E268" s="55"/>
      <c r="F268" s="171" t="s">
        <v>62</v>
      </c>
      <c r="G268" s="171"/>
      <c r="H268" s="172"/>
      <c r="I268" s="172"/>
      <c r="J268" s="172"/>
      <c r="K268" s="172"/>
      <c r="L268" s="172"/>
      <c r="M268" s="172"/>
      <c r="N268" s="172"/>
    </row>
    <row r="269" spans="2:14" ht="15.75">
      <c r="B269" s="56"/>
      <c r="C269" s="57"/>
      <c r="D269" s="55"/>
      <c r="E269" s="55"/>
      <c r="F269" s="173" t="s">
        <v>63</v>
      </c>
      <c r="G269" s="173"/>
      <c r="H269" s="174" t="s">
        <v>133</v>
      </c>
      <c r="I269" s="174"/>
      <c r="J269" s="174"/>
      <c r="K269" s="174"/>
      <c r="L269" s="174"/>
      <c r="M269" s="174"/>
      <c r="N269" s="174"/>
    </row>
    <row r="270" spans="2:14" ht="21" thickBot="1">
      <c r="B270" s="58"/>
      <c r="C270" s="59" t="s">
        <v>64</v>
      </c>
      <c r="D270" s="60"/>
      <c r="E270" s="55"/>
      <c r="F270" s="160" t="s">
        <v>65</v>
      </c>
      <c r="G270" s="160"/>
      <c r="H270" s="161"/>
      <c r="I270" s="161"/>
      <c r="J270" s="161"/>
      <c r="K270" s="61" t="s">
        <v>66</v>
      </c>
      <c r="L270" s="162"/>
      <c r="M270" s="162"/>
      <c r="N270" s="162"/>
    </row>
    <row r="271" spans="2:14" ht="15" thickTop="1">
      <c r="B271" s="62"/>
      <c r="C271" s="63"/>
      <c r="D271" s="55"/>
      <c r="E271" s="55"/>
      <c r="F271" s="64"/>
      <c r="G271" s="63"/>
      <c r="H271" s="63"/>
      <c r="I271" s="65"/>
      <c r="J271" s="66"/>
      <c r="K271" s="67"/>
      <c r="L271" s="67"/>
      <c r="M271" s="67"/>
      <c r="N271" s="68"/>
    </row>
    <row r="272" spans="2:14" ht="16.5" thickBot="1">
      <c r="B272" s="69" t="s">
        <v>67</v>
      </c>
      <c r="C272" s="163" t="s">
        <v>10</v>
      </c>
      <c r="D272" s="163"/>
      <c r="E272" s="70"/>
      <c r="F272" s="71" t="s">
        <v>68</v>
      </c>
      <c r="G272" s="164" t="s">
        <v>41</v>
      </c>
      <c r="H272" s="164"/>
      <c r="I272" s="164"/>
      <c r="J272" s="164"/>
      <c r="K272" s="164"/>
      <c r="L272" s="164"/>
      <c r="M272" s="164"/>
      <c r="N272" s="164"/>
    </row>
    <row r="273" spans="2:14" ht="12.75">
      <c r="B273" s="72" t="s">
        <v>69</v>
      </c>
      <c r="C273" s="166"/>
      <c r="D273" s="166"/>
      <c r="E273" s="73"/>
      <c r="F273" s="74" t="s">
        <v>70</v>
      </c>
      <c r="G273" s="167" t="s">
        <v>89</v>
      </c>
      <c r="H273" s="168"/>
      <c r="I273" s="168"/>
      <c r="J273" s="168"/>
      <c r="K273" s="168"/>
      <c r="L273" s="168"/>
      <c r="M273" s="168"/>
      <c r="N273" s="168"/>
    </row>
    <row r="274" spans="2:14" ht="12.75">
      <c r="B274" s="75" t="s">
        <v>71</v>
      </c>
      <c r="C274" s="154" t="s">
        <v>110</v>
      </c>
      <c r="D274" s="155"/>
      <c r="E274" s="73"/>
      <c r="F274" s="76" t="s">
        <v>72</v>
      </c>
      <c r="G274" s="156" t="s">
        <v>90</v>
      </c>
      <c r="H274" s="157"/>
      <c r="I274" s="157"/>
      <c r="J274" s="157"/>
      <c r="K274" s="157"/>
      <c r="L274" s="157"/>
      <c r="M274" s="157"/>
      <c r="N274" s="157"/>
    </row>
    <row r="275" spans="2:14" ht="12.75">
      <c r="B275" s="75" t="s">
        <v>73</v>
      </c>
      <c r="C275" s="154" t="s">
        <v>111</v>
      </c>
      <c r="D275" s="155"/>
      <c r="E275" s="73"/>
      <c r="F275" s="77" t="s">
        <v>74</v>
      </c>
      <c r="G275" s="156" t="s">
        <v>88</v>
      </c>
      <c r="H275" s="157"/>
      <c r="I275" s="157"/>
      <c r="J275" s="157"/>
      <c r="K275" s="157"/>
      <c r="L275" s="157"/>
      <c r="M275" s="157"/>
      <c r="N275" s="157"/>
    </row>
    <row r="276" spans="2:14" ht="15.75">
      <c r="B276" s="78"/>
      <c r="C276" s="55"/>
      <c r="D276" s="55"/>
      <c r="E276" s="55"/>
      <c r="F276" s="64"/>
      <c r="G276" s="79"/>
      <c r="H276" s="79"/>
      <c r="I276" s="79"/>
      <c r="J276" s="55"/>
      <c r="K276" s="55"/>
      <c r="L276" s="55"/>
      <c r="M276" s="80"/>
      <c r="N276" s="81"/>
    </row>
    <row r="277" spans="2:14" ht="12.75">
      <c r="B277" s="82" t="s">
        <v>75</v>
      </c>
      <c r="C277" s="55"/>
      <c r="D277" s="55"/>
      <c r="E277" s="55"/>
      <c r="F277" s="83">
        <v>1</v>
      </c>
      <c r="G277" s="83">
        <v>2</v>
      </c>
      <c r="H277" s="83">
        <v>3</v>
      </c>
      <c r="I277" s="83">
        <v>4</v>
      </c>
      <c r="J277" s="83">
        <v>5</v>
      </c>
      <c r="K277" s="158" t="s">
        <v>7</v>
      </c>
      <c r="L277" s="158"/>
      <c r="M277" s="83" t="s">
        <v>76</v>
      </c>
      <c r="N277" s="84" t="s">
        <v>77</v>
      </c>
    </row>
    <row r="278" spans="2:14" ht="12.75">
      <c r="B278" s="85" t="s">
        <v>78</v>
      </c>
      <c r="C278" s="86">
        <f>IF(C273&gt;"",C273,"")</f>
      </c>
      <c r="D278" s="86" t="str">
        <f>IF(G273&gt;"",G273,"")</f>
        <v>Rasmus Vesalainen</v>
      </c>
      <c r="E278" s="87"/>
      <c r="F278" s="88"/>
      <c r="G278" s="88"/>
      <c r="H278" s="88"/>
      <c r="I278" s="88"/>
      <c r="J278" s="88"/>
      <c r="K278" s="89">
        <f>IF(ISBLANK(F278),"",COUNTIF(F278:J278,"&gt;=0"))</f>
      </c>
      <c r="L278" s="90">
        <f>IF(ISBLANK(F278),"",(IF(LEFT(F278,1)="-",1,0)+IF(LEFT(G278,1)="-",1,0)+IF(LEFT(H278,1)="-",1,0)+IF(LEFT(I278,1)="-",1,0)+IF(LEFT(J278,1)="-",1,0)))</f>
      </c>
      <c r="M278" s="91">
        <f aca="true" t="shared" si="12" ref="M278:N282">IF(K278=3,1,"")</f>
      </c>
      <c r="N278" s="91">
        <v>1</v>
      </c>
    </row>
    <row r="279" spans="2:14" ht="12.75">
      <c r="B279" s="85" t="s">
        <v>79</v>
      </c>
      <c r="C279" s="86" t="str">
        <f>IF(C274&gt;"",C274,"")</f>
        <v>Joonas Kylliö</v>
      </c>
      <c r="D279" s="86" t="str">
        <f>IF(G274&gt;"",G274,"")</f>
        <v>Matias Vesalainen</v>
      </c>
      <c r="E279" s="87"/>
      <c r="F279" s="88">
        <v>8</v>
      </c>
      <c r="G279" s="88">
        <v>9</v>
      </c>
      <c r="H279" s="88">
        <v>7</v>
      </c>
      <c r="I279" s="88"/>
      <c r="J279" s="88"/>
      <c r="K279" s="89">
        <f>IF(ISBLANK(F279),"",COUNTIF(F279:J279,"&gt;=0"))</f>
        <v>3</v>
      </c>
      <c r="L279" s="90">
        <f>IF(ISBLANK(F279),"",(IF(LEFT(F279,1)="-",1,0)+IF(LEFT(G279,1)="-",1,0)+IF(LEFT(H279,1)="-",1,0)+IF(LEFT(I279,1)="-",1,0)+IF(LEFT(J279,1)="-",1,0)))</f>
        <v>0</v>
      </c>
      <c r="M279" s="91">
        <f t="shared" si="12"/>
        <v>1</v>
      </c>
      <c r="N279" s="91">
        <f t="shared" si="12"/>
      </c>
    </row>
    <row r="280" spans="2:14" ht="12.75">
      <c r="B280" s="85" t="s">
        <v>80</v>
      </c>
      <c r="C280" s="86" t="str">
        <f>IF(C275&gt;"",C275,"")</f>
        <v>Woobin Kim</v>
      </c>
      <c r="D280" s="86" t="str">
        <f>IF(G275&gt;"",G275,"")</f>
        <v>Sam Khosravi</v>
      </c>
      <c r="E280" s="87"/>
      <c r="F280" s="88">
        <v>-3</v>
      </c>
      <c r="G280" s="88">
        <v>-6</v>
      </c>
      <c r="H280" s="88">
        <v>-1</v>
      </c>
      <c r="I280" s="88"/>
      <c r="J280" s="88"/>
      <c r="K280" s="89">
        <f>IF(ISBLANK(F280),"",COUNTIF(F280:J280,"&gt;=0"))</f>
        <v>0</v>
      </c>
      <c r="L280" s="90">
        <f>IF(ISBLANK(F280),"",(IF(LEFT(F280,1)="-",1,0)+IF(LEFT(G280,1)="-",1,0)+IF(LEFT(H280,1)="-",1,0)+IF(LEFT(I280,1)="-",1,0)+IF(LEFT(J280,1)="-",1,0)))</f>
        <v>3</v>
      </c>
      <c r="M280" s="91">
        <f t="shared" si="12"/>
      </c>
      <c r="N280" s="91">
        <f t="shared" si="12"/>
        <v>1</v>
      </c>
    </row>
    <row r="281" spans="2:14" ht="12.75">
      <c r="B281" s="85" t="s">
        <v>81</v>
      </c>
      <c r="C281" s="86">
        <f>IF(C273&gt;"",C273,"")</f>
      </c>
      <c r="D281" s="86" t="str">
        <f>IF(G274&gt;"",G274,"")</f>
        <v>Matias Vesalainen</v>
      </c>
      <c r="E281" s="87"/>
      <c r="F281" s="88"/>
      <c r="G281" s="88"/>
      <c r="H281" s="88"/>
      <c r="I281" s="88"/>
      <c r="J281" s="88"/>
      <c r="K281" s="89">
        <f>IF(ISBLANK(F281),"",COUNTIF(F281:J281,"&gt;=0"))</f>
      </c>
      <c r="L281" s="90">
        <f>IF(ISBLANK(F281),"",(IF(LEFT(F281,1)="-",1,0)+IF(LEFT(G281,1)="-",1,0)+IF(LEFT(H281,1)="-",1,0)+IF(LEFT(I281,1)="-",1,0)+IF(LEFT(J281,1)="-",1,0)))</f>
      </c>
      <c r="M281" s="91">
        <f t="shared" si="12"/>
      </c>
      <c r="N281" s="91">
        <v>1</v>
      </c>
    </row>
    <row r="282" spans="2:14" ht="12.75">
      <c r="B282" s="85" t="s">
        <v>82</v>
      </c>
      <c r="C282" s="86" t="str">
        <f>IF(C274&gt;"",C274,"")</f>
        <v>Joonas Kylliö</v>
      </c>
      <c r="D282" s="86" t="str">
        <f>IF(G273&gt;"",G273,"")</f>
        <v>Rasmus Vesalainen</v>
      </c>
      <c r="E282" s="87"/>
      <c r="F282" s="88"/>
      <c r="G282" s="88"/>
      <c r="H282" s="88"/>
      <c r="I282" s="88"/>
      <c r="J282" s="88"/>
      <c r="K282" s="89">
        <f>IF(ISBLANK(F282),"",COUNTIF(F282:J282,"&gt;=0"))</f>
      </c>
      <c r="L282" s="90">
        <f>IF(ISBLANK(F282),"",(IF(LEFT(F282,1)="-",1,0)+IF(LEFT(G282,1)="-",1,0)+IF(LEFT(H282,1)="-",1,0)+IF(LEFT(I282,1)="-",1,0)+IF(LEFT(J282,1)="-",1,0)))</f>
      </c>
      <c r="M282" s="91">
        <f t="shared" si="12"/>
      </c>
      <c r="N282" s="91">
        <f t="shared" si="12"/>
      </c>
    </row>
    <row r="283" spans="2:14" ht="12.75">
      <c r="B283" s="78"/>
      <c r="C283" s="55"/>
      <c r="D283" s="55"/>
      <c r="E283" s="55"/>
      <c r="F283" s="55"/>
      <c r="G283" s="55"/>
      <c r="H283" s="55"/>
      <c r="I283" s="159" t="s">
        <v>83</v>
      </c>
      <c r="J283" s="159"/>
      <c r="K283" s="92">
        <f>SUM(K278:K282)</f>
        <v>3</v>
      </c>
      <c r="L283" s="92">
        <f>SUM(L278:L282)</f>
        <v>3</v>
      </c>
      <c r="M283" s="92">
        <f>SUM(M278:M282)</f>
        <v>1</v>
      </c>
      <c r="N283" s="92">
        <f>SUM(N278:N282)</f>
        <v>3</v>
      </c>
    </row>
    <row r="284" spans="2:14" ht="12.75">
      <c r="B284" s="93" t="s">
        <v>84</v>
      </c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94"/>
    </row>
    <row r="285" spans="2:14" ht="12.75">
      <c r="B285" s="95" t="s">
        <v>85</v>
      </c>
      <c r="C285" s="96"/>
      <c r="D285" s="96" t="s">
        <v>86</v>
      </c>
      <c r="E285" s="53"/>
      <c r="F285" s="96"/>
      <c r="G285" s="96" t="s">
        <v>19</v>
      </c>
      <c r="H285" s="53"/>
      <c r="I285" s="96"/>
      <c r="J285" s="97" t="s">
        <v>87</v>
      </c>
      <c r="K285" s="60"/>
      <c r="L285" s="55"/>
      <c r="M285" s="55"/>
      <c r="N285" s="94"/>
    </row>
    <row r="286" spans="2:14" ht="18.75" thickBot="1">
      <c r="B286" s="98"/>
      <c r="C286" s="99"/>
      <c r="D286" s="99"/>
      <c r="E286" s="99"/>
      <c r="F286" s="99"/>
      <c r="G286" s="99"/>
      <c r="H286" s="99"/>
      <c r="I286" s="99"/>
      <c r="J286" s="153" t="str">
        <f>IF(M283=3,C272,IF(N283=3,G272,""))</f>
        <v>KoKa</v>
      </c>
      <c r="K286" s="153"/>
      <c r="L286" s="153"/>
      <c r="M286" s="153"/>
      <c r="N286" s="153"/>
    </row>
    <row r="288" ht="13.5" thickBot="1"/>
    <row r="289" spans="2:14" ht="16.5" thickTop="1">
      <c r="B289" s="49"/>
      <c r="C289" s="50"/>
      <c r="D289" s="51"/>
      <c r="E289" s="51"/>
      <c r="F289" s="169" t="s">
        <v>61</v>
      </c>
      <c r="G289" s="169"/>
      <c r="H289" s="170"/>
      <c r="I289" s="170"/>
      <c r="J289" s="170"/>
      <c r="K289" s="170"/>
      <c r="L289" s="170"/>
      <c r="M289" s="170"/>
      <c r="N289" s="170"/>
    </row>
    <row r="290" spans="2:14" ht="15.75">
      <c r="B290" s="52"/>
      <c r="C290" s="53"/>
      <c r="D290" s="54"/>
      <c r="E290" s="55"/>
      <c r="F290" s="171" t="s">
        <v>62</v>
      </c>
      <c r="G290" s="171"/>
      <c r="H290" s="172"/>
      <c r="I290" s="172"/>
      <c r="J290" s="172"/>
      <c r="K290" s="172"/>
      <c r="L290" s="172"/>
      <c r="M290" s="172"/>
      <c r="N290" s="172"/>
    </row>
    <row r="291" spans="2:14" ht="15.75">
      <c r="B291" s="56"/>
      <c r="C291" s="57"/>
      <c r="D291" s="55"/>
      <c r="E291" s="55"/>
      <c r="F291" s="173" t="s">
        <v>63</v>
      </c>
      <c r="G291" s="173"/>
      <c r="H291" s="174" t="s">
        <v>133</v>
      </c>
      <c r="I291" s="174"/>
      <c r="J291" s="174"/>
      <c r="K291" s="174"/>
      <c r="L291" s="174"/>
      <c r="M291" s="174"/>
      <c r="N291" s="174"/>
    </row>
    <row r="292" spans="2:14" ht="21" thickBot="1">
      <c r="B292" s="58"/>
      <c r="C292" s="59" t="s">
        <v>64</v>
      </c>
      <c r="D292" s="60"/>
      <c r="E292" s="55"/>
      <c r="F292" s="160" t="s">
        <v>65</v>
      </c>
      <c r="G292" s="160"/>
      <c r="H292" s="161"/>
      <c r="I292" s="161"/>
      <c r="J292" s="161"/>
      <c r="K292" s="61" t="s">
        <v>66</v>
      </c>
      <c r="L292" s="162"/>
      <c r="M292" s="162"/>
      <c r="N292" s="162"/>
    </row>
    <row r="293" spans="2:14" ht="15" thickTop="1">
      <c r="B293" s="62"/>
      <c r="C293" s="63"/>
      <c r="D293" s="55"/>
      <c r="E293" s="55"/>
      <c r="F293" s="64"/>
      <c r="G293" s="63"/>
      <c r="H293" s="63"/>
      <c r="I293" s="65"/>
      <c r="J293" s="66"/>
      <c r="K293" s="67"/>
      <c r="L293" s="67"/>
      <c r="M293" s="67"/>
      <c r="N293" s="68"/>
    </row>
    <row r="294" spans="2:14" ht="16.5" thickBot="1">
      <c r="B294" s="69" t="s">
        <v>67</v>
      </c>
      <c r="C294" s="163" t="s">
        <v>23</v>
      </c>
      <c r="D294" s="163"/>
      <c r="E294" s="70"/>
      <c r="F294" s="71" t="s">
        <v>68</v>
      </c>
      <c r="G294" s="164" t="s">
        <v>33</v>
      </c>
      <c r="H294" s="164"/>
      <c r="I294" s="164"/>
      <c r="J294" s="164"/>
      <c r="K294" s="164"/>
      <c r="L294" s="164"/>
      <c r="M294" s="164"/>
      <c r="N294" s="164"/>
    </row>
    <row r="295" spans="2:14" ht="12.75">
      <c r="B295" s="72" t="s">
        <v>69</v>
      </c>
      <c r="C295" s="165" t="s">
        <v>126</v>
      </c>
      <c r="D295" s="166"/>
      <c r="E295" s="73"/>
      <c r="F295" s="74" t="s">
        <v>70</v>
      </c>
      <c r="G295" s="167" t="s">
        <v>100</v>
      </c>
      <c r="H295" s="168"/>
      <c r="I295" s="168"/>
      <c r="J295" s="168"/>
      <c r="K295" s="168"/>
      <c r="L295" s="168"/>
      <c r="M295" s="168"/>
      <c r="N295" s="168"/>
    </row>
    <row r="296" spans="2:14" ht="12.75">
      <c r="B296" s="75" t="s">
        <v>71</v>
      </c>
      <c r="C296" s="154" t="s">
        <v>102</v>
      </c>
      <c r="D296" s="155"/>
      <c r="E296" s="73"/>
      <c r="F296" s="76" t="s">
        <v>72</v>
      </c>
      <c r="G296" s="156" t="s">
        <v>99</v>
      </c>
      <c r="H296" s="157"/>
      <c r="I296" s="157"/>
      <c r="J296" s="157"/>
      <c r="K296" s="157"/>
      <c r="L296" s="157"/>
      <c r="M296" s="157"/>
      <c r="N296" s="157"/>
    </row>
    <row r="297" spans="2:14" ht="12.75">
      <c r="B297" s="75" t="s">
        <v>73</v>
      </c>
      <c r="C297" s="154" t="s">
        <v>103</v>
      </c>
      <c r="D297" s="155"/>
      <c r="E297" s="73"/>
      <c r="F297" s="77" t="s">
        <v>74</v>
      </c>
      <c r="G297" s="156" t="s">
        <v>98</v>
      </c>
      <c r="H297" s="157"/>
      <c r="I297" s="157"/>
      <c r="J297" s="157"/>
      <c r="K297" s="157"/>
      <c r="L297" s="157"/>
      <c r="M297" s="157"/>
      <c r="N297" s="157"/>
    </row>
    <row r="298" spans="2:14" ht="15.75">
      <c r="B298" s="78"/>
      <c r="C298" s="55"/>
      <c r="D298" s="55"/>
      <c r="E298" s="55"/>
      <c r="F298" s="64"/>
      <c r="G298" s="79"/>
      <c r="H298" s="79"/>
      <c r="I298" s="79"/>
      <c r="J298" s="55"/>
      <c r="K298" s="55"/>
      <c r="L298" s="55"/>
      <c r="M298" s="80"/>
      <c r="N298" s="81"/>
    </row>
    <row r="299" spans="2:14" ht="12.75">
      <c r="B299" s="82" t="s">
        <v>75</v>
      </c>
      <c r="C299" s="55"/>
      <c r="D299" s="55"/>
      <c r="E299" s="55"/>
      <c r="F299" s="83">
        <v>1</v>
      </c>
      <c r="G299" s="83">
        <v>2</v>
      </c>
      <c r="H299" s="83">
        <v>3</v>
      </c>
      <c r="I299" s="83">
        <v>4</v>
      </c>
      <c r="J299" s="83">
        <v>5</v>
      </c>
      <c r="K299" s="158" t="s">
        <v>7</v>
      </c>
      <c r="L299" s="158"/>
      <c r="M299" s="83" t="s">
        <v>76</v>
      </c>
      <c r="N299" s="84" t="s">
        <v>77</v>
      </c>
    </row>
    <row r="300" spans="2:14" ht="12.75">
      <c r="B300" s="85" t="s">
        <v>78</v>
      </c>
      <c r="C300" s="86" t="str">
        <f>IF(C295&gt;"",C295,"")</f>
        <v>Leo Kettula</v>
      </c>
      <c r="D300" s="86" t="str">
        <f>IF(G295&gt;"",G295,"")</f>
        <v>Matias Ylinen</v>
      </c>
      <c r="E300" s="87"/>
      <c r="F300" s="88">
        <v>8</v>
      </c>
      <c r="G300" s="88">
        <v>4</v>
      </c>
      <c r="H300" s="88">
        <v>9</v>
      </c>
      <c r="I300" s="88"/>
      <c r="J300" s="88"/>
      <c r="K300" s="89">
        <f>IF(ISBLANK(F300),"",COUNTIF(F300:J300,"&gt;=0"))</f>
        <v>3</v>
      </c>
      <c r="L300" s="90">
        <f>IF(ISBLANK(F300),"",(IF(LEFT(F300,1)="-",1,0)+IF(LEFT(G300,1)="-",1,0)+IF(LEFT(H300,1)="-",1,0)+IF(LEFT(I300,1)="-",1,0)+IF(LEFT(J300,1)="-",1,0)))</f>
        <v>0</v>
      </c>
      <c r="M300" s="91">
        <f aca="true" t="shared" si="13" ref="M300:N304">IF(K300=3,1,"")</f>
        <v>1</v>
      </c>
      <c r="N300" s="91">
        <f t="shared" si="13"/>
      </c>
    </row>
    <row r="301" spans="2:14" ht="12.75">
      <c r="B301" s="85" t="s">
        <v>79</v>
      </c>
      <c r="C301" s="86" t="str">
        <f>IF(C296&gt;"",C296,"")</f>
        <v>Elim Engberg</v>
      </c>
      <c r="D301" s="86" t="str">
        <f>IF(G296&gt;"",G296,"")</f>
        <v>Aleksi Räsänen</v>
      </c>
      <c r="E301" s="87"/>
      <c r="F301" s="88">
        <v>-4</v>
      </c>
      <c r="G301" s="88">
        <v>-3</v>
      </c>
      <c r="H301" s="88">
        <v>-5</v>
      </c>
      <c r="I301" s="88"/>
      <c r="J301" s="88"/>
      <c r="K301" s="89">
        <f>IF(ISBLANK(F301),"",COUNTIF(F301:J301,"&gt;=0"))</f>
        <v>0</v>
      </c>
      <c r="L301" s="90">
        <f>IF(ISBLANK(F301),"",(IF(LEFT(F301,1)="-",1,0)+IF(LEFT(G301,1)="-",1,0)+IF(LEFT(H301,1)="-",1,0)+IF(LEFT(I301,1)="-",1,0)+IF(LEFT(J301,1)="-",1,0)))</f>
        <v>3</v>
      </c>
      <c r="M301" s="91">
        <f t="shared" si="13"/>
      </c>
      <c r="N301" s="91">
        <f t="shared" si="13"/>
        <v>1</v>
      </c>
    </row>
    <row r="302" spans="2:14" ht="12.75">
      <c r="B302" s="85" t="s">
        <v>80</v>
      </c>
      <c r="C302" s="86" t="str">
        <f>IF(C297&gt;"",C297,"")</f>
        <v>Samuel Westerlund</v>
      </c>
      <c r="D302" s="86" t="str">
        <f>IF(G297&gt;"",G297,"")</f>
        <v>Joni Rahikainen</v>
      </c>
      <c r="E302" s="87"/>
      <c r="F302" s="88">
        <v>-10</v>
      </c>
      <c r="G302" s="88">
        <v>-3</v>
      </c>
      <c r="H302" s="88">
        <v>-2</v>
      </c>
      <c r="I302" s="88"/>
      <c r="J302" s="88"/>
      <c r="K302" s="89">
        <f>IF(ISBLANK(F302),"",COUNTIF(F302:J302,"&gt;=0"))</f>
        <v>0</v>
      </c>
      <c r="L302" s="90">
        <f>IF(ISBLANK(F302),"",(IF(LEFT(F302,1)="-",1,0)+IF(LEFT(G302,1)="-",1,0)+IF(LEFT(H302,1)="-",1,0)+IF(LEFT(I302,1)="-",1,0)+IF(LEFT(J302,1)="-",1,0)))</f>
        <v>3</v>
      </c>
      <c r="M302" s="91">
        <f t="shared" si="13"/>
      </c>
      <c r="N302" s="91">
        <f t="shared" si="13"/>
        <v>1</v>
      </c>
    </row>
    <row r="303" spans="2:14" ht="12.75">
      <c r="B303" s="85" t="s">
        <v>81</v>
      </c>
      <c r="C303" s="86" t="str">
        <f>IF(C295&gt;"",C295,"")</f>
        <v>Leo Kettula</v>
      </c>
      <c r="D303" s="86" t="str">
        <f>IF(G296&gt;"",G296,"")</f>
        <v>Aleksi Räsänen</v>
      </c>
      <c r="E303" s="87"/>
      <c r="F303" s="88">
        <v>-7</v>
      </c>
      <c r="G303" s="88">
        <v>-5</v>
      </c>
      <c r="H303" s="88">
        <v>-3</v>
      </c>
      <c r="I303" s="88"/>
      <c r="J303" s="88"/>
      <c r="K303" s="89">
        <f>IF(ISBLANK(F303),"",COUNTIF(F303:J303,"&gt;=0"))</f>
        <v>0</v>
      </c>
      <c r="L303" s="90">
        <f>IF(ISBLANK(F303),"",(IF(LEFT(F303,1)="-",1,0)+IF(LEFT(G303,1)="-",1,0)+IF(LEFT(H303,1)="-",1,0)+IF(LEFT(I303,1)="-",1,0)+IF(LEFT(J303,1)="-",1,0)))</f>
        <v>3</v>
      </c>
      <c r="M303" s="91">
        <f t="shared" si="13"/>
      </c>
      <c r="N303" s="91">
        <f t="shared" si="13"/>
        <v>1</v>
      </c>
    </row>
    <row r="304" spans="2:14" ht="12.75">
      <c r="B304" s="85" t="s">
        <v>82</v>
      </c>
      <c r="C304" s="86" t="str">
        <f>IF(C296&gt;"",C296,"")</f>
        <v>Elim Engberg</v>
      </c>
      <c r="D304" s="86" t="str">
        <f>IF(G295&gt;"",G295,"")</f>
        <v>Matias Ylinen</v>
      </c>
      <c r="E304" s="87"/>
      <c r="F304" s="88"/>
      <c r="G304" s="88"/>
      <c r="H304" s="88"/>
      <c r="I304" s="88"/>
      <c r="J304" s="88"/>
      <c r="K304" s="89">
        <f>IF(ISBLANK(F304),"",COUNTIF(F304:J304,"&gt;=0"))</f>
      </c>
      <c r="L304" s="90">
        <f>IF(ISBLANK(F304),"",(IF(LEFT(F304,1)="-",1,0)+IF(LEFT(G304,1)="-",1,0)+IF(LEFT(H304,1)="-",1,0)+IF(LEFT(I304,1)="-",1,0)+IF(LEFT(J304,1)="-",1,0)))</f>
      </c>
      <c r="M304" s="91">
        <f t="shared" si="13"/>
      </c>
      <c r="N304" s="91">
        <f t="shared" si="13"/>
      </c>
    </row>
    <row r="305" spans="2:14" ht="12.75">
      <c r="B305" s="78"/>
      <c r="C305" s="55"/>
      <c r="D305" s="55"/>
      <c r="E305" s="55"/>
      <c r="F305" s="55"/>
      <c r="G305" s="55"/>
      <c r="H305" s="55"/>
      <c r="I305" s="159" t="s">
        <v>83</v>
      </c>
      <c r="J305" s="159"/>
      <c r="K305" s="92">
        <f>SUM(K300:K304)</f>
        <v>3</v>
      </c>
      <c r="L305" s="92">
        <f>SUM(L300:L304)</f>
        <v>9</v>
      </c>
      <c r="M305" s="92">
        <f>SUM(M300:M304)</f>
        <v>1</v>
      </c>
      <c r="N305" s="92">
        <f>SUM(N300:N304)</f>
        <v>3</v>
      </c>
    </row>
    <row r="306" spans="2:14" ht="12.75">
      <c r="B306" s="93" t="s">
        <v>84</v>
      </c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94"/>
    </row>
    <row r="307" spans="2:14" ht="12.75">
      <c r="B307" s="95" t="s">
        <v>85</v>
      </c>
      <c r="C307" s="96"/>
      <c r="D307" s="96" t="s">
        <v>86</v>
      </c>
      <c r="E307" s="53"/>
      <c r="F307" s="96"/>
      <c r="G307" s="96" t="s">
        <v>19</v>
      </c>
      <c r="H307" s="53"/>
      <c r="I307" s="96"/>
      <c r="J307" s="97" t="s">
        <v>87</v>
      </c>
      <c r="K307" s="60"/>
      <c r="L307" s="55"/>
      <c r="M307" s="55"/>
      <c r="N307" s="94"/>
    </row>
    <row r="308" spans="2:14" ht="18.75" thickBot="1">
      <c r="B308" s="98"/>
      <c r="C308" s="99"/>
      <c r="D308" s="99"/>
      <c r="E308" s="99"/>
      <c r="F308" s="99"/>
      <c r="G308" s="99"/>
      <c r="H308" s="99"/>
      <c r="I308" s="99"/>
      <c r="J308" s="153" t="str">
        <f>IF(M305=3,C294,IF(N305=3,G294,""))</f>
        <v>PT Espoo</v>
      </c>
      <c r="K308" s="153"/>
      <c r="L308" s="153"/>
      <c r="M308" s="153"/>
      <c r="N308" s="153"/>
    </row>
    <row r="310" ht="13.5" thickBot="1"/>
    <row r="311" spans="2:14" ht="16.5" thickTop="1">
      <c r="B311" s="49"/>
      <c r="C311" s="50"/>
      <c r="D311" s="51"/>
      <c r="E311" s="51"/>
      <c r="F311" s="169" t="s">
        <v>61</v>
      </c>
      <c r="G311" s="169"/>
      <c r="H311" s="170"/>
      <c r="I311" s="170"/>
      <c r="J311" s="170"/>
      <c r="K311" s="170"/>
      <c r="L311" s="170"/>
      <c r="M311" s="170"/>
      <c r="N311" s="170"/>
    </row>
    <row r="312" spans="2:14" ht="15.75">
      <c r="B312" s="52"/>
      <c r="C312" s="53"/>
      <c r="D312" s="54"/>
      <c r="E312" s="55"/>
      <c r="F312" s="171" t="s">
        <v>62</v>
      </c>
      <c r="G312" s="171"/>
      <c r="H312" s="172"/>
      <c r="I312" s="172"/>
      <c r="J312" s="172"/>
      <c r="K312" s="172"/>
      <c r="L312" s="172"/>
      <c r="M312" s="172"/>
      <c r="N312" s="172"/>
    </row>
    <row r="313" spans="2:14" ht="15.75">
      <c r="B313" s="56"/>
      <c r="C313" s="57"/>
      <c r="D313" s="55"/>
      <c r="E313" s="55"/>
      <c r="F313" s="173" t="s">
        <v>63</v>
      </c>
      <c r="G313" s="173"/>
      <c r="H313" s="174" t="s">
        <v>135</v>
      </c>
      <c r="I313" s="174"/>
      <c r="J313" s="174"/>
      <c r="K313" s="174"/>
      <c r="L313" s="174"/>
      <c r="M313" s="174"/>
      <c r="N313" s="174"/>
    </row>
    <row r="314" spans="2:14" ht="21" thickBot="1">
      <c r="B314" s="58"/>
      <c r="C314" s="59" t="s">
        <v>64</v>
      </c>
      <c r="D314" s="60"/>
      <c r="E314" s="55"/>
      <c r="F314" s="160" t="s">
        <v>65</v>
      </c>
      <c r="G314" s="160"/>
      <c r="H314" s="161"/>
      <c r="I314" s="161"/>
      <c r="J314" s="161"/>
      <c r="K314" s="61" t="s">
        <v>66</v>
      </c>
      <c r="L314" s="162"/>
      <c r="M314" s="162"/>
      <c r="N314" s="162"/>
    </row>
    <row r="315" spans="2:14" ht="15" thickTop="1">
      <c r="B315" s="62"/>
      <c r="C315" s="63"/>
      <c r="D315" s="55"/>
      <c r="E315" s="55"/>
      <c r="F315" s="64"/>
      <c r="G315" s="63"/>
      <c r="H315" s="63"/>
      <c r="I315" s="65"/>
      <c r="J315" s="66"/>
      <c r="K315" s="67"/>
      <c r="L315" s="67"/>
      <c r="M315" s="67"/>
      <c r="N315" s="68"/>
    </row>
    <row r="316" spans="2:14" ht="16.5" thickBot="1">
      <c r="B316" s="69" t="s">
        <v>67</v>
      </c>
      <c r="C316" s="163" t="s">
        <v>11</v>
      </c>
      <c r="D316" s="163"/>
      <c r="E316" s="70"/>
      <c r="F316" s="71" t="s">
        <v>68</v>
      </c>
      <c r="G316" s="164" t="s">
        <v>33</v>
      </c>
      <c r="H316" s="164"/>
      <c r="I316" s="164"/>
      <c r="J316" s="164"/>
      <c r="K316" s="164"/>
      <c r="L316" s="164"/>
      <c r="M316" s="164"/>
      <c r="N316" s="164"/>
    </row>
    <row r="317" spans="2:14" ht="12.75">
      <c r="B317" s="72" t="s">
        <v>69</v>
      </c>
      <c r="C317" s="165" t="s">
        <v>107</v>
      </c>
      <c r="D317" s="166"/>
      <c r="E317" s="73"/>
      <c r="F317" s="74" t="s">
        <v>70</v>
      </c>
      <c r="G317" s="167" t="s">
        <v>106</v>
      </c>
      <c r="H317" s="168"/>
      <c r="I317" s="168"/>
      <c r="J317" s="168"/>
      <c r="K317" s="168"/>
      <c r="L317" s="168"/>
      <c r="M317" s="168"/>
      <c r="N317" s="168"/>
    </row>
    <row r="318" spans="2:14" ht="12.75">
      <c r="B318" s="75" t="s">
        <v>71</v>
      </c>
      <c r="C318" s="154" t="s">
        <v>108</v>
      </c>
      <c r="D318" s="155"/>
      <c r="E318" s="73"/>
      <c r="F318" s="76" t="s">
        <v>72</v>
      </c>
      <c r="G318" s="156" t="s">
        <v>104</v>
      </c>
      <c r="H318" s="157"/>
      <c r="I318" s="157"/>
      <c r="J318" s="157"/>
      <c r="K318" s="157"/>
      <c r="L318" s="157"/>
      <c r="M318" s="157"/>
      <c r="N318" s="157"/>
    </row>
    <row r="319" spans="2:14" ht="12.75">
      <c r="B319" s="75" t="s">
        <v>73</v>
      </c>
      <c r="C319" s="154" t="s">
        <v>109</v>
      </c>
      <c r="D319" s="155"/>
      <c r="E319" s="73"/>
      <c r="F319" s="77" t="s">
        <v>74</v>
      </c>
      <c r="G319" s="156" t="s">
        <v>105</v>
      </c>
      <c r="H319" s="157"/>
      <c r="I319" s="157"/>
      <c r="J319" s="157"/>
      <c r="K319" s="157"/>
      <c r="L319" s="157"/>
      <c r="M319" s="157"/>
      <c r="N319" s="157"/>
    </row>
    <row r="320" spans="2:14" ht="15.75">
      <c r="B320" s="78"/>
      <c r="C320" s="55"/>
      <c r="D320" s="55"/>
      <c r="E320" s="55"/>
      <c r="F320" s="64"/>
      <c r="G320" s="79"/>
      <c r="H320" s="79"/>
      <c r="I320" s="79"/>
      <c r="J320" s="55"/>
      <c r="K320" s="55"/>
      <c r="L320" s="55"/>
      <c r="M320" s="80"/>
      <c r="N320" s="81"/>
    </row>
    <row r="321" spans="2:14" ht="12.75">
      <c r="B321" s="82" t="s">
        <v>75</v>
      </c>
      <c r="C321" s="55"/>
      <c r="D321" s="55"/>
      <c r="E321" s="55"/>
      <c r="F321" s="83">
        <v>1</v>
      </c>
      <c r="G321" s="83">
        <v>2</v>
      </c>
      <c r="H321" s="83">
        <v>3</v>
      </c>
      <c r="I321" s="83">
        <v>4</v>
      </c>
      <c r="J321" s="83">
        <v>5</v>
      </c>
      <c r="K321" s="158" t="s">
        <v>7</v>
      </c>
      <c r="L321" s="158"/>
      <c r="M321" s="83" t="s">
        <v>76</v>
      </c>
      <c r="N321" s="84" t="s">
        <v>77</v>
      </c>
    </row>
    <row r="322" spans="2:14" ht="12.75">
      <c r="B322" s="85" t="s">
        <v>78</v>
      </c>
      <c r="C322" s="86" t="str">
        <f>IF(C317&gt;"",C317,"")</f>
        <v>Jan Mäkelä</v>
      </c>
      <c r="D322" s="86" t="str">
        <f>IF(G317&gt;"",G317,"")</f>
        <v>Joel Vilppula</v>
      </c>
      <c r="E322" s="87"/>
      <c r="F322" s="88">
        <v>3</v>
      </c>
      <c r="G322" s="88">
        <v>4</v>
      </c>
      <c r="H322" s="88">
        <v>7</v>
      </c>
      <c r="I322" s="88"/>
      <c r="J322" s="88"/>
      <c r="K322" s="89">
        <f>IF(ISBLANK(F322),"",COUNTIF(F322:J322,"&gt;=0"))</f>
        <v>3</v>
      </c>
      <c r="L322" s="90">
        <f>IF(ISBLANK(F322),"",(IF(LEFT(F322,1)="-",1,0)+IF(LEFT(G322,1)="-",1,0)+IF(LEFT(H322,1)="-",1,0)+IF(LEFT(I322,1)="-",1,0)+IF(LEFT(J322,1)="-",1,0)))</f>
        <v>0</v>
      </c>
      <c r="M322" s="91">
        <f aca="true" t="shared" si="14" ref="M322:N326">IF(K322=3,1,"")</f>
        <v>1</v>
      </c>
      <c r="N322" s="91">
        <f t="shared" si="14"/>
      </c>
    </row>
    <row r="323" spans="2:14" ht="12.75">
      <c r="B323" s="85" t="s">
        <v>79</v>
      </c>
      <c r="C323" s="86" t="str">
        <f>IF(C318&gt;"",C318,"")</f>
        <v>Nils-Erik Halttunen</v>
      </c>
      <c r="D323" s="86" t="str">
        <f>IF(G318&gt;"",G318,"")</f>
        <v>Olli Lukinmaa</v>
      </c>
      <c r="E323" s="87"/>
      <c r="F323" s="88">
        <v>-7</v>
      </c>
      <c r="G323" s="88">
        <v>-8</v>
      </c>
      <c r="H323" s="88">
        <v>6</v>
      </c>
      <c r="I323" s="88">
        <v>-3</v>
      </c>
      <c r="J323" s="88"/>
      <c r="K323" s="89">
        <f>IF(ISBLANK(F323),"",COUNTIF(F323:J323,"&gt;=0"))</f>
        <v>1</v>
      </c>
      <c r="L323" s="90">
        <f>IF(ISBLANK(F323),"",(IF(LEFT(F323,1)="-",1,0)+IF(LEFT(G323,1)="-",1,0)+IF(LEFT(H323,1)="-",1,0)+IF(LEFT(I323,1)="-",1,0)+IF(LEFT(J323,1)="-",1,0)))</f>
        <v>3</v>
      </c>
      <c r="M323" s="91">
        <f t="shared" si="14"/>
      </c>
      <c r="N323" s="91">
        <f t="shared" si="14"/>
        <v>1</v>
      </c>
    </row>
    <row r="324" spans="2:14" ht="12.75">
      <c r="B324" s="85" t="s">
        <v>80</v>
      </c>
      <c r="C324" s="86" t="str">
        <f>IF(C319&gt;"",C319,"")</f>
        <v>Axel Visuri</v>
      </c>
      <c r="D324" s="86" t="str">
        <f>IF(G319&gt;"",G319,"")</f>
        <v>Aaro Mäkelä</v>
      </c>
      <c r="E324" s="87"/>
      <c r="F324" s="88">
        <v>-4</v>
      </c>
      <c r="G324" s="88">
        <v>-7</v>
      </c>
      <c r="H324" s="88">
        <v>-3</v>
      </c>
      <c r="I324" s="88"/>
      <c r="J324" s="88"/>
      <c r="K324" s="89">
        <f>IF(ISBLANK(F324),"",COUNTIF(F324:J324,"&gt;=0"))</f>
        <v>0</v>
      </c>
      <c r="L324" s="90">
        <f>IF(ISBLANK(F324),"",(IF(LEFT(F324,1)="-",1,0)+IF(LEFT(G324,1)="-",1,0)+IF(LEFT(H324,1)="-",1,0)+IF(LEFT(I324,1)="-",1,0)+IF(LEFT(J324,1)="-",1,0)))</f>
        <v>3</v>
      </c>
      <c r="M324" s="91">
        <f t="shared" si="14"/>
      </c>
      <c r="N324" s="91">
        <f t="shared" si="14"/>
        <v>1</v>
      </c>
    </row>
    <row r="325" spans="2:14" ht="12.75">
      <c r="B325" s="85" t="s">
        <v>81</v>
      </c>
      <c r="C325" s="86" t="str">
        <f>IF(C317&gt;"",C317,"")</f>
        <v>Jan Mäkelä</v>
      </c>
      <c r="D325" s="86" t="str">
        <f>IF(G318&gt;"",G318,"")</f>
        <v>Olli Lukinmaa</v>
      </c>
      <c r="E325" s="87"/>
      <c r="F325" s="88">
        <v>8</v>
      </c>
      <c r="G325" s="88">
        <v>5</v>
      </c>
      <c r="H325" s="88">
        <v>6</v>
      </c>
      <c r="I325" s="88"/>
      <c r="J325" s="88"/>
      <c r="K325" s="89">
        <f>IF(ISBLANK(F325),"",COUNTIF(F325:J325,"&gt;=0"))</f>
        <v>3</v>
      </c>
      <c r="L325" s="90">
        <f>IF(ISBLANK(F325),"",(IF(LEFT(F325,1)="-",1,0)+IF(LEFT(G325,1)="-",1,0)+IF(LEFT(H325,1)="-",1,0)+IF(LEFT(I325,1)="-",1,0)+IF(LEFT(J325,1)="-",1,0)))</f>
        <v>0</v>
      </c>
      <c r="M325" s="91">
        <f t="shared" si="14"/>
        <v>1</v>
      </c>
      <c r="N325" s="91">
        <f t="shared" si="14"/>
      </c>
    </row>
    <row r="326" spans="2:14" ht="12.75">
      <c r="B326" s="85" t="s">
        <v>82</v>
      </c>
      <c r="C326" s="86" t="str">
        <f>IF(C318&gt;"",C318,"")</f>
        <v>Nils-Erik Halttunen</v>
      </c>
      <c r="D326" s="86" t="str">
        <f>IF(G317&gt;"",G317,"")</f>
        <v>Joel Vilppula</v>
      </c>
      <c r="E326" s="87"/>
      <c r="F326" s="88">
        <v>-8</v>
      </c>
      <c r="G326" s="88">
        <v>-8</v>
      </c>
      <c r="H326" s="88">
        <v>8</v>
      </c>
      <c r="I326" s="88">
        <v>7</v>
      </c>
      <c r="J326" s="88">
        <v>3</v>
      </c>
      <c r="K326" s="89">
        <f>IF(ISBLANK(F326),"",COUNTIF(F326:J326,"&gt;=0"))</f>
        <v>3</v>
      </c>
      <c r="L326" s="90">
        <f>IF(ISBLANK(F326),"",(IF(LEFT(F326,1)="-",1,0)+IF(LEFT(G326,1)="-",1,0)+IF(LEFT(H326,1)="-",1,0)+IF(LEFT(I326,1)="-",1,0)+IF(LEFT(J326,1)="-",1,0)))</f>
        <v>2</v>
      </c>
      <c r="M326" s="91">
        <f t="shared" si="14"/>
        <v>1</v>
      </c>
      <c r="N326" s="91">
        <f t="shared" si="14"/>
      </c>
    </row>
    <row r="327" spans="2:14" ht="12.75">
      <c r="B327" s="78"/>
      <c r="C327" s="55"/>
      <c r="D327" s="55"/>
      <c r="E327" s="55"/>
      <c r="F327" s="55"/>
      <c r="G327" s="55"/>
      <c r="H327" s="55"/>
      <c r="I327" s="159" t="s">
        <v>83</v>
      </c>
      <c r="J327" s="159"/>
      <c r="K327" s="92">
        <f>SUM(K322:K326)</f>
        <v>10</v>
      </c>
      <c r="L327" s="92">
        <f>SUM(L322:L326)</f>
        <v>8</v>
      </c>
      <c r="M327" s="92">
        <f>SUM(M322:M326)</f>
        <v>3</v>
      </c>
      <c r="N327" s="92">
        <f>SUM(N322:N326)</f>
        <v>2</v>
      </c>
    </row>
    <row r="328" spans="2:14" ht="12.75">
      <c r="B328" s="93" t="s">
        <v>84</v>
      </c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94"/>
    </row>
    <row r="329" spans="2:14" ht="12.75">
      <c r="B329" s="95" t="s">
        <v>85</v>
      </c>
      <c r="C329" s="96"/>
      <c r="D329" s="96" t="s">
        <v>86</v>
      </c>
      <c r="E329" s="53"/>
      <c r="F329" s="96"/>
      <c r="G329" s="96" t="s">
        <v>19</v>
      </c>
      <c r="H329" s="53"/>
      <c r="I329" s="96"/>
      <c r="J329" s="97" t="s">
        <v>87</v>
      </c>
      <c r="K329" s="60"/>
      <c r="L329" s="55"/>
      <c r="M329" s="55"/>
      <c r="N329" s="94"/>
    </row>
    <row r="330" spans="2:14" ht="18.75" thickBot="1">
      <c r="B330" s="98"/>
      <c r="C330" s="99"/>
      <c r="D330" s="99"/>
      <c r="E330" s="99"/>
      <c r="F330" s="99"/>
      <c r="G330" s="99"/>
      <c r="H330" s="99"/>
      <c r="I330" s="99"/>
      <c r="J330" s="153" t="str">
        <f>IF(M327=3,C316,IF(N327=3,G316,""))</f>
        <v>PT 75</v>
      </c>
      <c r="K330" s="153"/>
      <c r="L330" s="153"/>
      <c r="M330" s="153"/>
      <c r="N330" s="153"/>
    </row>
    <row r="332" ht="13.5" thickBot="1"/>
    <row r="333" spans="2:14" ht="16.5" thickTop="1">
      <c r="B333" s="49"/>
      <c r="C333" s="50"/>
      <c r="D333" s="51"/>
      <c r="E333" s="51"/>
      <c r="F333" s="169" t="s">
        <v>61</v>
      </c>
      <c r="G333" s="169"/>
      <c r="H333" s="170"/>
      <c r="I333" s="170"/>
      <c r="J333" s="170"/>
      <c r="K333" s="170"/>
      <c r="L333" s="170"/>
      <c r="M333" s="170"/>
      <c r="N333" s="170"/>
    </row>
    <row r="334" spans="2:14" ht="15.75">
      <c r="B334" s="52"/>
      <c r="C334" s="53"/>
      <c r="D334" s="54"/>
      <c r="E334" s="55"/>
      <c r="F334" s="171" t="s">
        <v>62</v>
      </c>
      <c r="G334" s="171"/>
      <c r="H334" s="172"/>
      <c r="I334" s="172"/>
      <c r="J334" s="172"/>
      <c r="K334" s="172"/>
      <c r="L334" s="172"/>
      <c r="M334" s="172"/>
      <c r="N334" s="172"/>
    </row>
    <row r="335" spans="2:14" ht="15.75">
      <c r="B335" s="56"/>
      <c r="C335" s="57"/>
      <c r="D335" s="55"/>
      <c r="E335" s="55"/>
      <c r="F335" s="173" t="s">
        <v>63</v>
      </c>
      <c r="G335" s="173"/>
      <c r="H335" s="174" t="s">
        <v>136</v>
      </c>
      <c r="I335" s="174"/>
      <c r="J335" s="174"/>
      <c r="K335" s="174"/>
      <c r="L335" s="174"/>
      <c r="M335" s="174"/>
      <c r="N335" s="174"/>
    </row>
    <row r="336" spans="2:14" ht="21" thickBot="1">
      <c r="B336" s="58"/>
      <c r="C336" s="59" t="s">
        <v>64</v>
      </c>
      <c r="D336" s="60"/>
      <c r="E336" s="55"/>
      <c r="F336" s="160" t="s">
        <v>65</v>
      </c>
      <c r="G336" s="160"/>
      <c r="H336" s="161"/>
      <c r="I336" s="161"/>
      <c r="J336" s="161"/>
      <c r="K336" s="61" t="s">
        <v>66</v>
      </c>
      <c r="L336" s="162"/>
      <c r="M336" s="162"/>
      <c r="N336" s="162"/>
    </row>
    <row r="337" spans="2:14" ht="15" thickTop="1">
      <c r="B337" s="62"/>
      <c r="C337" s="63"/>
      <c r="D337" s="55"/>
      <c r="E337" s="55"/>
      <c r="F337" s="64"/>
      <c r="G337" s="63"/>
      <c r="H337" s="63"/>
      <c r="I337" s="65"/>
      <c r="J337" s="66"/>
      <c r="K337" s="67"/>
      <c r="L337" s="67"/>
      <c r="M337" s="67"/>
      <c r="N337" s="68"/>
    </row>
    <row r="338" spans="2:14" ht="16.5" thickBot="1">
      <c r="B338" s="69" t="s">
        <v>67</v>
      </c>
      <c r="C338" s="163" t="s">
        <v>12</v>
      </c>
      <c r="D338" s="163"/>
      <c r="E338" s="70"/>
      <c r="F338" s="71" t="s">
        <v>68</v>
      </c>
      <c r="G338" s="164" t="s">
        <v>24</v>
      </c>
      <c r="H338" s="164"/>
      <c r="I338" s="164"/>
      <c r="J338" s="164"/>
      <c r="K338" s="164"/>
      <c r="L338" s="164"/>
      <c r="M338" s="164"/>
      <c r="N338" s="164"/>
    </row>
    <row r="339" spans="2:14" ht="12.75">
      <c r="B339" s="72" t="s">
        <v>69</v>
      </c>
      <c r="C339" s="165" t="s">
        <v>91</v>
      </c>
      <c r="D339" s="166"/>
      <c r="E339" s="73"/>
      <c r="F339" s="74" t="s">
        <v>70</v>
      </c>
      <c r="G339" s="167" t="s">
        <v>137</v>
      </c>
      <c r="H339" s="168"/>
      <c r="I339" s="168"/>
      <c r="J339" s="168"/>
      <c r="K339" s="168"/>
      <c r="L339" s="168"/>
      <c r="M339" s="168"/>
      <c r="N339" s="168"/>
    </row>
    <row r="340" spans="2:14" ht="12.75">
      <c r="B340" s="75" t="s">
        <v>71</v>
      </c>
      <c r="C340" s="154" t="s">
        <v>92</v>
      </c>
      <c r="D340" s="155"/>
      <c r="E340" s="73"/>
      <c r="F340" s="76" t="s">
        <v>72</v>
      </c>
      <c r="G340" s="156" t="s">
        <v>97</v>
      </c>
      <c r="H340" s="157"/>
      <c r="I340" s="157"/>
      <c r="J340" s="157"/>
      <c r="K340" s="157"/>
      <c r="L340" s="157"/>
      <c r="M340" s="157"/>
      <c r="N340" s="157"/>
    </row>
    <row r="341" spans="2:14" ht="12.75">
      <c r="B341" s="75" t="s">
        <v>73</v>
      </c>
      <c r="C341" s="155"/>
      <c r="D341" s="155"/>
      <c r="E341" s="73"/>
      <c r="F341" s="77" t="s">
        <v>74</v>
      </c>
      <c r="G341" s="157"/>
      <c r="H341" s="157"/>
      <c r="I341" s="157"/>
      <c r="J341" s="157"/>
      <c r="K341" s="157"/>
      <c r="L341" s="157"/>
      <c r="M341" s="157"/>
      <c r="N341" s="157"/>
    </row>
    <row r="342" spans="2:14" ht="15.75">
      <c r="B342" s="78"/>
      <c r="C342" s="55"/>
      <c r="D342" s="55"/>
      <c r="E342" s="55"/>
      <c r="F342" s="64"/>
      <c r="G342" s="79"/>
      <c r="H342" s="79"/>
      <c r="I342" s="79"/>
      <c r="J342" s="55"/>
      <c r="K342" s="55"/>
      <c r="L342" s="55"/>
      <c r="M342" s="80"/>
      <c r="N342" s="81"/>
    </row>
    <row r="343" spans="2:14" ht="12.75">
      <c r="B343" s="82" t="s">
        <v>75</v>
      </c>
      <c r="C343" s="55"/>
      <c r="D343" s="55"/>
      <c r="E343" s="55"/>
      <c r="F343" s="83">
        <v>1</v>
      </c>
      <c r="G343" s="83">
        <v>2</v>
      </c>
      <c r="H343" s="83">
        <v>3</v>
      </c>
      <c r="I343" s="83">
        <v>4</v>
      </c>
      <c r="J343" s="83">
        <v>5</v>
      </c>
      <c r="K343" s="158" t="s">
        <v>7</v>
      </c>
      <c r="L343" s="158"/>
      <c r="M343" s="83" t="s">
        <v>76</v>
      </c>
      <c r="N343" s="84" t="s">
        <v>77</v>
      </c>
    </row>
    <row r="344" spans="2:14" ht="12.75">
      <c r="B344" s="85" t="s">
        <v>78</v>
      </c>
      <c r="C344" s="86" t="str">
        <f>IF(C339&gt;"",C339,"")</f>
        <v>Luukas Meisaari</v>
      </c>
      <c r="D344" s="86" t="str">
        <f>IF(G339&gt;"",G339,"")</f>
        <v>Aleksi Laine </v>
      </c>
      <c r="E344" s="87"/>
      <c r="F344" s="88">
        <v>-1</v>
      </c>
      <c r="G344" s="88">
        <v>-4</v>
      </c>
      <c r="H344" s="88">
        <v>-9</v>
      </c>
      <c r="I344" s="88"/>
      <c r="J344" s="88"/>
      <c r="K344" s="89">
        <f>IF(ISBLANK(F344),"",COUNTIF(F344:J344,"&gt;=0"))</f>
        <v>0</v>
      </c>
      <c r="L344" s="90">
        <f>IF(ISBLANK(F344),"",(IF(LEFT(F344,1)="-",1,0)+IF(LEFT(G344,1)="-",1,0)+IF(LEFT(H344,1)="-",1,0)+IF(LEFT(I344,1)="-",1,0)+IF(LEFT(J344,1)="-",1,0)))</f>
        <v>3</v>
      </c>
      <c r="M344" s="91">
        <f aca="true" t="shared" si="15" ref="M344:N348">IF(K344=3,1,"")</f>
      </c>
      <c r="N344" s="91">
        <f t="shared" si="15"/>
        <v>1</v>
      </c>
    </row>
    <row r="345" spans="2:14" ht="12.75">
      <c r="B345" s="85" t="s">
        <v>79</v>
      </c>
      <c r="C345" s="86" t="str">
        <f>IF(C340&gt;"",C340,"")</f>
        <v>Eemil Kivelä</v>
      </c>
      <c r="D345" s="86" t="str">
        <f>IF(G340&gt;"",G340,"")</f>
        <v>Konsta Kuuri-Riutta</v>
      </c>
      <c r="E345" s="87"/>
      <c r="F345" s="88">
        <v>-2</v>
      </c>
      <c r="G345" s="88">
        <v>-2</v>
      </c>
      <c r="H345" s="88">
        <v>-7</v>
      </c>
      <c r="I345" s="88"/>
      <c r="J345" s="88"/>
      <c r="K345" s="89">
        <f>IF(ISBLANK(F345),"",COUNTIF(F345:J345,"&gt;=0"))</f>
        <v>0</v>
      </c>
      <c r="L345" s="90">
        <f>IF(ISBLANK(F345),"",(IF(LEFT(F345,1)="-",1,0)+IF(LEFT(G345,1)="-",1,0)+IF(LEFT(H345,1)="-",1,0)+IF(LEFT(I345,1)="-",1,0)+IF(LEFT(J345,1)="-",1,0)))</f>
        <v>3</v>
      </c>
      <c r="M345" s="91">
        <f t="shared" si="15"/>
      </c>
      <c r="N345" s="91">
        <f t="shared" si="15"/>
        <v>1</v>
      </c>
    </row>
    <row r="346" spans="2:14" ht="12.75">
      <c r="B346" s="85" t="s">
        <v>80</v>
      </c>
      <c r="C346" s="86">
        <f>IF(C341&gt;"",C341,"")</f>
      </c>
      <c r="D346" s="86">
        <f>IF(G341&gt;"",G341,"")</f>
      </c>
      <c r="E346" s="87"/>
      <c r="F346" s="88"/>
      <c r="G346" s="88"/>
      <c r="H346" s="88"/>
      <c r="I346" s="88"/>
      <c r="J346" s="88"/>
      <c r="K346" s="89">
        <f>IF(ISBLANK(F346),"",COUNTIF(F346:J346,"&gt;=0"))</f>
      </c>
      <c r="L346" s="90">
        <f>IF(ISBLANK(F346),"",(IF(LEFT(F346,1)="-",1,0)+IF(LEFT(G346,1)="-",1,0)+IF(LEFT(H346,1)="-",1,0)+IF(LEFT(I346,1)="-",1,0)+IF(LEFT(J346,1)="-",1,0)))</f>
      </c>
      <c r="M346" s="91">
        <f t="shared" si="15"/>
      </c>
      <c r="N346" s="91">
        <f t="shared" si="15"/>
      </c>
    </row>
    <row r="347" spans="2:14" ht="12.75">
      <c r="B347" s="85" t="s">
        <v>81</v>
      </c>
      <c r="C347" s="86" t="str">
        <f>IF(C339&gt;"",C339,"")</f>
        <v>Luukas Meisaari</v>
      </c>
      <c r="D347" s="86" t="str">
        <f>IF(G340&gt;"",G340,"")</f>
        <v>Konsta Kuuri-Riutta</v>
      </c>
      <c r="E347" s="87"/>
      <c r="F347" s="88">
        <v>-4</v>
      </c>
      <c r="G347" s="88">
        <v>-10</v>
      </c>
      <c r="H347" s="88">
        <v>-8</v>
      </c>
      <c r="I347" s="88"/>
      <c r="J347" s="88"/>
      <c r="K347" s="89">
        <f>IF(ISBLANK(F347),"",COUNTIF(F347:J347,"&gt;=0"))</f>
        <v>0</v>
      </c>
      <c r="L347" s="90">
        <f>IF(ISBLANK(F347),"",(IF(LEFT(F347,1)="-",1,0)+IF(LEFT(G347,1)="-",1,0)+IF(LEFT(H347,1)="-",1,0)+IF(LEFT(I347,1)="-",1,0)+IF(LEFT(J347,1)="-",1,0)))</f>
        <v>3</v>
      </c>
      <c r="M347" s="91">
        <f t="shared" si="15"/>
      </c>
      <c r="N347" s="91">
        <f t="shared" si="15"/>
        <v>1</v>
      </c>
    </row>
    <row r="348" spans="2:14" ht="12.75">
      <c r="B348" s="85" t="s">
        <v>82</v>
      </c>
      <c r="C348" s="86" t="str">
        <f>IF(C340&gt;"",C340,"")</f>
        <v>Eemil Kivelä</v>
      </c>
      <c r="D348" s="86" t="str">
        <f>IF(G339&gt;"",G339,"")</f>
        <v>Aleksi Laine </v>
      </c>
      <c r="E348" s="87"/>
      <c r="F348" s="88"/>
      <c r="G348" s="88"/>
      <c r="H348" s="88"/>
      <c r="I348" s="88"/>
      <c r="J348" s="88"/>
      <c r="K348" s="89">
        <f>IF(ISBLANK(F348),"",COUNTIF(F348:J348,"&gt;=0"))</f>
      </c>
      <c r="L348" s="90">
        <f>IF(ISBLANK(F348),"",(IF(LEFT(F348,1)="-",1,0)+IF(LEFT(G348,1)="-",1,0)+IF(LEFT(H348,1)="-",1,0)+IF(LEFT(I348,1)="-",1,0)+IF(LEFT(J348,1)="-",1,0)))</f>
      </c>
      <c r="M348" s="91">
        <f t="shared" si="15"/>
      </c>
      <c r="N348" s="91">
        <f t="shared" si="15"/>
      </c>
    </row>
    <row r="349" spans="2:14" ht="12.75">
      <c r="B349" s="78"/>
      <c r="C349" s="55"/>
      <c r="D349" s="55"/>
      <c r="E349" s="55"/>
      <c r="F349" s="55"/>
      <c r="G349" s="55"/>
      <c r="H349" s="55"/>
      <c r="I349" s="159" t="s">
        <v>83</v>
      </c>
      <c r="J349" s="159"/>
      <c r="K349" s="92">
        <f>SUM(K344:K348)</f>
        <v>0</v>
      </c>
      <c r="L349" s="92">
        <f>SUM(L344:L348)</f>
        <v>9</v>
      </c>
      <c r="M349" s="92">
        <f>SUM(M344:M348)</f>
        <v>0</v>
      </c>
      <c r="N349" s="92">
        <f>SUM(N344:N348)</f>
        <v>3</v>
      </c>
    </row>
    <row r="350" spans="2:14" ht="12.75">
      <c r="B350" s="93" t="s">
        <v>84</v>
      </c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94"/>
    </row>
    <row r="351" spans="2:14" ht="12.75">
      <c r="B351" s="95" t="s">
        <v>85</v>
      </c>
      <c r="C351" s="96"/>
      <c r="D351" s="96" t="s">
        <v>86</v>
      </c>
      <c r="E351" s="53"/>
      <c r="F351" s="96"/>
      <c r="G351" s="96" t="s">
        <v>19</v>
      </c>
      <c r="H351" s="53"/>
      <c r="I351" s="96"/>
      <c r="J351" s="97" t="s">
        <v>87</v>
      </c>
      <c r="K351" s="60"/>
      <c r="L351" s="55"/>
      <c r="M351" s="55"/>
      <c r="N351" s="94"/>
    </row>
    <row r="352" spans="2:14" ht="18.75" thickBot="1">
      <c r="B352" s="98"/>
      <c r="C352" s="99"/>
      <c r="D352" s="99"/>
      <c r="E352" s="99"/>
      <c r="F352" s="99"/>
      <c r="G352" s="99"/>
      <c r="H352" s="99"/>
      <c r="I352" s="99"/>
      <c r="J352" s="153" t="str">
        <f>IF(M349=3,C338,IF(N349=3,G338,""))</f>
        <v>Por-83</v>
      </c>
      <c r="K352" s="153"/>
      <c r="L352" s="153"/>
      <c r="M352" s="153"/>
      <c r="N352" s="153"/>
    </row>
    <row r="354" ht="13.5" thickBot="1"/>
    <row r="355" spans="2:14" ht="16.5" thickTop="1">
      <c r="B355" s="49"/>
      <c r="C355" s="50"/>
      <c r="D355" s="51"/>
      <c r="E355" s="51"/>
      <c r="F355" s="169" t="s">
        <v>61</v>
      </c>
      <c r="G355" s="169"/>
      <c r="H355" s="170"/>
      <c r="I355" s="170"/>
      <c r="J355" s="170"/>
      <c r="K355" s="170"/>
      <c r="L355" s="170"/>
      <c r="M355" s="170"/>
      <c r="N355" s="170"/>
    </row>
    <row r="356" spans="2:14" ht="15.75">
      <c r="B356" s="52"/>
      <c r="C356" s="53"/>
      <c r="D356" s="54"/>
      <c r="E356" s="55"/>
      <c r="F356" s="171" t="s">
        <v>62</v>
      </c>
      <c r="G356" s="171"/>
      <c r="H356" s="172"/>
      <c r="I356" s="172"/>
      <c r="J356" s="172"/>
      <c r="K356" s="172"/>
      <c r="L356" s="172"/>
      <c r="M356" s="172"/>
      <c r="N356" s="172"/>
    </row>
    <row r="357" spans="2:14" ht="15.75">
      <c r="B357" s="56"/>
      <c r="C357" s="57"/>
      <c r="D357" s="55"/>
      <c r="E357" s="55"/>
      <c r="F357" s="173" t="s">
        <v>63</v>
      </c>
      <c r="G357" s="173"/>
      <c r="H357" s="174" t="s">
        <v>138</v>
      </c>
      <c r="I357" s="174"/>
      <c r="J357" s="174"/>
      <c r="K357" s="174"/>
      <c r="L357" s="174"/>
      <c r="M357" s="174"/>
      <c r="N357" s="174"/>
    </row>
    <row r="358" spans="2:14" ht="21" thickBot="1">
      <c r="B358" s="58"/>
      <c r="C358" s="59" t="s">
        <v>64</v>
      </c>
      <c r="D358" s="60"/>
      <c r="E358" s="55"/>
      <c r="F358" s="160" t="s">
        <v>65</v>
      </c>
      <c r="G358" s="160"/>
      <c r="H358" s="161"/>
      <c r="I358" s="161"/>
      <c r="J358" s="161"/>
      <c r="K358" s="61" t="s">
        <v>66</v>
      </c>
      <c r="L358" s="162"/>
      <c r="M358" s="162"/>
      <c r="N358" s="162"/>
    </row>
    <row r="359" spans="2:14" ht="15" thickTop="1">
      <c r="B359" s="62"/>
      <c r="C359" s="63"/>
      <c r="D359" s="55"/>
      <c r="E359" s="55"/>
      <c r="F359" s="64"/>
      <c r="G359" s="63"/>
      <c r="H359" s="63"/>
      <c r="I359" s="65"/>
      <c r="J359" s="66"/>
      <c r="K359" s="67"/>
      <c r="L359" s="67"/>
      <c r="M359" s="67"/>
      <c r="N359" s="68"/>
    </row>
    <row r="360" spans="2:14" ht="16.5" thickBot="1">
      <c r="B360" s="69" t="s">
        <v>67</v>
      </c>
      <c r="C360" s="163" t="s">
        <v>33</v>
      </c>
      <c r="D360" s="163"/>
      <c r="E360" s="70"/>
      <c r="F360" s="71" t="s">
        <v>68</v>
      </c>
      <c r="G360" s="164" t="s">
        <v>41</v>
      </c>
      <c r="H360" s="164"/>
      <c r="I360" s="164"/>
      <c r="J360" s="164"/>
      <c r="K360" s="164"/>
      <c r="L360" s="164"/>
      <c r="M360" s="164"/>
      <c r="N360" s="164"/>
    </row>
    <row r="361" spans="2:14" ht="12.75">
      <c r="B361" s="72" t="s">
        <v>69</v>
      </c>
      <c r="C361" s="165" t="s">
        <v>99</v>
      </c>
      <c r="D361" s="166"/>
      <c r="E361" s="73"/>
      <c r="F361" s="74" t="s">
        <v>70</v>
      </c>
      <c r="G361" s="167" t="s">
        <v>90</v>
      </c>
      <c r="H361" s="168"/>
      <c r="I361" s="168"/>
      <c r="J361" s="168"/>
      <c r="K361" s="168"/>
      <c r="L361" s="168"/>
      <c r="M361" s="168"/>
      <c r="N361" s="168"/>
    </row>
    <row r="362" spans="2:14" ht="12.75">
      <c r="B362" s="75" t="s">
        <v>71</v>
      </c>
      <c r="C362" s="154" t="s">
        <v>100</v>
      </c>
      <c r="D362" s="155"/>
      <c r="E362" s="73"/>
      <c r="F362" s="76" t="s">
        <v>72</v>
      </c>
      <c r="G362" s="156" t="s">
        <v>88</v>
      </c>
      <c r="H362" s="157"/>
      <c r="I362" s="157"/>
      <c r="J362" s="157"/>
      <c r="K362" s="157"/>
      <c r="L362" s="157"/>
      <c r="M362" s="157"/>
      <c r="N362" s="157"/>
    </row>
    <row r="363" spans="2:14" ht="12.75">
      <c r="B363" s="75" t="s">
        <v>73</v>
      </c>
      <c r="C363" s="154" t="s">
        <v>98</v>
      </c>
      <c r="D363" s="155"/>
      <c r="E363" s="73"/>
      <c r="F363" s="77" t="s">
        <v>74</v>
      </c>
      <c r="G363" s="156" t="s">
        <v>89</v>
      </c>
      <c r="H363" s="157"/>
      <c r="I363" s="157"/>
      <c r="J363" s="157"/>
      <c r="K363" s="157"/>
      <c r="L363" s="157"/>
      <c r="M363" s="157"/>
      <c r="N363" s="157"/>
    </row>
    <row r="364" spans="2:14" ht="15.75">
      <c r="B364" s="78"/>
      <c r="C364" s="55"/>
      <c r="D364" s="55"/>
      <c r="E364" s="55"/>
      <c r="F364" s="64"/>
      <c r="G364" s="79"/>
      <c r="H364" s="79"/>
      <c r="I364" s="79"/>
      <c r="J364" s="55"/>
      <c r="K364" s="55"/>
      <c r="L364" s="55"/>
      <c r="M364" s="80"/>
      <c r="N364" s="81"/>
    </row>
    <row r="365" spans="2:14" ht="12.75">
      <c r="B365" s="82" t="s">
        <v>75</v>
      </c>
      <c r="C365" s="55"/>
      <c r="D365" s="55"/>
      <c r="E365" s="55"/>
      <c r="F365" s="83">
        <v>1</v>
      </c>
      <c r="G365" s="83">
        <v>2</v>
      </c>
      <c r="H365" s="83">
        <v>3</v>
      </c>
      <c r="I365" s="83">
        <v>4</v>
      </c>
      <c r="J365" s="83">
        <v>5</v>
      </c>
      <c r="K365" s="158" t="s">
        <v>7</v>
      </c>
      <c r="L365" s="158"/>
      <c r="M365" s="83" t="s">
        <v>76</v>
      </c>
      <c r="N365" s="84" t="s">
        <v>77</v>
      </c>
    </row>
    <row r="366" spans="2:14" ht="12.75">
      <c r="B366" s="85" t="s">
        <v>78</v>
      </c>
      <c r="C366" s="86" t="str">
        <f>IF(C361&gt;"",C361,"")</f>
        <v>Aleksi Räsänen</v>
      </c>
      <c r="D366" s="86" t="str">
        <f>IF(G361&gt;"",G361,"")</f>
        <v>Matias Vesalainen</v>
      </c>
      <c r="E366" s="87"/>
      <c r="F366" s="88">
        <v>-10</v>
      </c>
      <c r="G366" s="88">
        <v>8</v>
      </c>
      <c r="H366" s="88">
        <v>6</v>
      </c>
      <c r="I366" s="88">
        <v>-9</v>
      </c>
      <c r="J366" s="88">
        <v>8</v>
      </c>
      <c r="K366" s="89">
        <f>IF(ISBLANK(F366),"",COUNTIF(F366:J366,"&gt;=0"))</f>
        <v>3</v>
      </c>
      <c r="L366" s="90">
        <f>IF(ISBLANK(F366),"",(IF(LEFT(F366,1)="-",1,0)+IF(LEFT(G366,1)="-",1,0)+IF(LEFT(H366,1)="-",1,0)+IF(LEFT(I366,1)="-",1,0)+IF(LEFT(J366,1)="-",1,0)))</f>
        <v>2</v>
      </c>
      <c r="M366" s="91">
        <f aca="true" t="shared" si="16" ref="M366:N370">IF(K366=3,1,"")</f>
        <v>1</v>
      </c>
      <c r="N366" s="91">
        <f t="shared" si="16"/>
      </c>
    </row>
    <row r="367" spans="2:14" ht="12.75">
      <c r="B367" s="85" t="s">
        <v>79</v>
      </c>
      <c r="C367" s="86" t="str">
        <f>IF(C362&gt;"",C362,"")</f>
        <v>Matias Ylinen</v>
      </c>
      <c r="D367" s="86" t="str">
        <f>IF(G362&gt;"",G362,"")</f>
        <v>Sam Khosravi</v>
      </c>
      <c r="E367" s="87"/>
      <c r="F367" s="88">
        <v>-4</v>
      </c>
      <c r="G367" s="88">
        <v>-4</v>
      </c>
      <c r="H367" s="88">
        <v>-4</v>
      </c>
      <c r="I367" s="88"/>
      <c r="J367" s="88"/>
      <c r="K367" s="89">
        <f>IF(ISBLANK(F367),"",COUNTIF(F367:J367,"&gt;=0"))</f>
        <v>0</v>
      </c>
      <c r="L367" s="90">
        <f>IF(ISBLANK(F367),"",(IF(LEFT(F367,1)="-",1,0)+IF(LEFT(G367,1)="-",1,0)+IF(LEFT(H367,1)="-",1,0)+IF(LEFT(I367,1)="-",1,0)+IF(LEFT(J367,1)="-",1,0)))</f>
        <v>3</v>
      </c>
      <c r="M367" s="91">
        <f t="shared" si="16"/>
      </c>
      <c r="N367" s="91">
        <f t="shared" si="16"/>
        <v>1</v>
      </c>
    </row>
    <row r="368" spans="2:14" ht="12.75">
      <c r="B368" s="85" t="s">
        <v>80</v>
      </c>
      <c r="C368" s="86" t="str">
        <f>IF(C363&gt;"",C363,"")</f>
        <v>Joni Rahikainen</v>
      </c>
      <c r="D368" s="86" t="str">
        <f>IF(G363&gt;"",G363,"")</f>
        <v>Rasmus Vesalainen</v>
      </c>
      <c r="E368" s="87"/>
      <c r="F368" s="88">
        <v>-8</v>
      </c>
      <c r="G368" s="88">
        <v>9</v>
      </c>
      <c r="H368" s="88">
        <v>-6</v>
      </c>
      <c r="I368" s="88">
        <v>9</v>
      </c>
      <c r="J368" s="88">
        <v>-9</v>
      </c>
      <c r="K368" s="89">
        <f>IF(ISBLANK(F368),"",COUNTIF(F368:J368,"&gt;=0"))</f>
        <v>2</v>
      </c>
      <c r="L368" s="90">
        <f>IF(ISBLANK(F368),"",(IF(LEFT(F368,1)="-",1,0)+IF(LEFT(G368,1)="-",1,0)+IF(LEFT(H368,1)="-",1,0)+IF(LEFT(I368,1)="-",1,0)+IF(LEFT(J368,1)="-",1,0)))</f>
        <v>3</v>
      </c>
      <c r="M368" s="91">
        <f t="shared" si="16"/>
      </c>
      <c r="N368" s="91">
        <f t="shared" si="16"/>
        <v>1</v>
      </c>
    </row>
    <row r="369" spans="2:14" ht="12.75">
      <c r="B369" s="85" t="s">
        <v>81</v>
      </c>
      <c r="C369" s="86" t="str">
        <f>IF(C361&gt;"",C361,"")</f>
        <v>Aleksi Räsänen</v>
      </c>
      <c r="D369" s="86" t="str">
        <f>IF(G362&gt;"",G362,"")</f>
        <v>Sam Khosravi</v>
      </c>
      <c r="E369" s="87"/>
      <c r="F369" s="88">
        <v>-8</v>
      </c>
      <c r="G369" s="88">
        <v>8</v>
      </c>
      <c r="H369" s="88">
        <v>-10</v>
      </c>
      <c r="I369" s="88">
        <v>8</v>
      </c>
      <c r="J369" s="88">
        <v>7</v>
      </c>
      <c r="K369" s="89">
        <f>IF(ISBLANK(F369),"",COUNTIF(F369:J369,"&gt;=0"))</f>
        <v>3</v>
      </c>
      <c r="L369" s="90">
        <f>IF(ISBLANK(F369),"",(IF(LEFT(F369,1)="-",1,0)+IF(LEFT(G369,1)="-",1,0)+IF(LEFT(H369,1)="-",1,0)+IF(LEFT(I369,1)="-",1,0)+IF(LEFT(J369,1)="-",1,0)))</f>
        <v>2</v>
      </c>
      <c r="M369" s="91">
        <f t="shared" si="16"/>
        <v>1</v>
      </c>
      <c r="N369" s="91">
        <f t="shared" si="16"/>
      </c>
    </row>
    <row r="370" spans="2:14" ht="12.75">
      <c r="B370" s="85" t="s">
        <v>82</v>
      </c>
      <c r="C370" s="86" t="str">
        <f>IF(C362&gt;"",C362,"")</f>
        <v>Matias Ylinen</v>
      </c>
      <c r="D370" s="86" t="str">
        <f>IF(G361&gt;"",G361,"")</f>
        <v>Matias Vesalainen</v>
      </c>
      <c r="E370" s="87"/>
      <c r="F370" s="88">
        <v>-6</v>
      </c>
      <c r="G370" s="88">
        <v>-6</v>
      </c>
      <c r="H370" s="88">
        <v>-6</v>
      </c>
      <c r="I370" s="88"/>
      <c r="J370" s="88"/>
      <c r="K370" s="89">
        <f>IF(ISBLANK(F370),"",COUNTIF(F370:J370,"&gt;=0"))</f>
        <v>0</v>
      </c>
      <c r="L370" s="90">
        <f>IF(ISBLANK(F370),"",(IF(LEFT(F370,1)="-",1,0)+IF(LEFT(G370,1)="-",1,0)+IF(LEFT(H370,1)="-",1,0)+IF(LEFT(I370,1)="-",1,0)+IF(LEFT(J370,1)="-",1,0)))</f>
        <v>3</v>
      </c>
      <c r="M370" s="91">
        <f t="shared" si="16"/>
      </c>
      <c r="N370" s="91">
        <f t="shared" si="16"/>
        <v>1</v>
      </c>
    </row>
    <row r="371" spans="2:14" ht="12.75">
      <c r="B371" s="78"/>
      <c r="C371" s="55"/>
      <c r="D371" s="55"/>
      <c r="E371" s="55"/>
      <c r="F371" s="55"/>
      <c r="G371" s="55"/>
      <c r="H371" s="55"/>
      <c r="I371" s="159" t="s">
        <v>83</v>
      </c>
      <c r="J371" s="159"/>
      <c r="K371" s="92">
        <f>SUM(K366:K370)</f>
        <v>8</v>
      </c>
      <c r="L371" s="92">
        <f>SUM(L366:L370)</f>
        <v>13</v>
      </c>
      <c r="M371" s="92">
        <f>SUM(M366:M370)</f>
        <v>2</v>
      </c>
      <c r="N371" s="92">
        <f>SUM(N366:N370)</f>
        <v>3</v>
      </c>
    </row>
    <row r="372" spans="2:14" ht="12.75">
      <c r="B372" s="93" t="s">
        <v>84</v>
      </c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94"/>
    </row>
    <row r="373" spans="2:14" ht="12.75">
      <c r="B373" s="95" t="s">
        <v>85</v>
      </c>
      <c r="C373" s="96"/>
      <c r="D373" s="96" t="s">
        <v>86</v>
      </c>
      <c r="E373" s="53"/>
      <c r="F373" s="96"/>
      <c r="G373" s="96" t="s">
        <v>19</v>
      </c>
      <c r="H373" s="53"/>
      <c r="I373" s="96"/>
      <c r="J373" s="97" t="s">
        <v>87</v>
      </c>
      <c r="K373" s="60"/>
      <c r="L373" s="55"/>
      <c r="M373" s="55"/>
      <c r="N373" s="94"/>
    </row>
    <row r="374" spans="2:14" ht="18.75" thickBot="1">
      <c r="B374" s="98"/>
      <c r="C374" s="99"/>
      <c r="D374" s="99"/>
      <c r="E374" s="99"/>
      <c r="F374" s="99"/>
      <c r="G374" s="99"/>
      <c r="H374" s="99"/>
      <c r="I374" s="99"/>
      <c r="J374" s="153" t="str">
        <f>IF(M371=3,C360,IF(N371=3,G360,""))</f>
        <v>KoKa</v>
      </c>
      <c r="K374" s="153"/>
      <c r="L374" s="153"/>
      <c r="M374" s="153"/>
      <c r="N374" s="153"/>
    </row>
  </sheetData>
  <sheetProtection/>
  <mergeCells count="340">
    <mergeCell ref="J374:N374"/>
    <mergeCell ref="C362:D362"/>
    <mergeCell ref="G362:N362"/>
    <mergeCell ref="C363:D363"/>
    <mergeCell ref="G363:N363"/>
    <mergeCell ref="K365:L365"/>
    <mergeCell ref="I371:J371"/>
    <mergeCell ref="F358:G358"/>
    <mergeCell ref="H358:J358"/>
    <mergeCell ref="L358:N358"/>
    <mergeCell ref="C360:D360"/>
    <mergeCell ref="G360:N360"/>
    <mergeCell ref="C361:D361"/>
    <mergeCell ref="G361:N361"/>
    <mergeCell ref="J352:N352"/>
    <mergeCell ref="F355:G355"/>
    <mergeCell ref="H355:N355"/>
    <mergeCell ref="F356:G356"/>
    <mergeCell ref="H356:N356"/>
    <mergeCell ref="F357:G357"/>
    <mergeCell ref="H357:N357"/>
    <mergeCell ref="C340:D340"/>
    <mergeCell ref="G340:N340"/>
    <mergeCell ref="C341:D341"/>
    <mergeCell ref="G341:N341"/>
    <mergeCell ref="K343:L343"/>
    <mergeCell ref="I349:J349"/>
    <mergeCell ref="F336:G336"/>
    <mergeCell ref="H336:J336"/>
    <mergeCell ref="L336:N336"/>
    <mergeCell ref="C338:D338"/>
    <mergeCell ref="G338:N338"/>
    <mergeCell ref="C339:D339"/>
    <mergeCell ref="G339:N339"/>
    <mergeCell ref="J330:N330"/>
    <mergeCell ref="F333:G333"/>
    <mergeCell ref="H333:N333"/>
    <mergeCell ref="F334:G334"/>
    <mergeCell ref="H334:N334"/>
    <mergeCell ref="F335:G335"/>
    <mergeCell ref="H335:N335"/>
    <mergeCell ref="C318:D318"/>
    <mergeCell ref="G318:N318"/>
    <mergeCell ref="C319:D319"/>
    <mergeCell ref="G319:N319"/>
    <mergeCell ref="K321:L321"/>
    <mergeCell ref="I327:J327"/>
    <mergeCell ref="F314:G314"/>
    <mergeCell ref="H314:J314"/>
    <mergeCell ref="L314:N314"/>
    <mergeCell ref="C316:D316"/>
    <mergeCell ref="G316:N316"/>
    <mergeCell ref="C317:D317"/>
    <mergeCell ref="G317:N317"/>
    <mergeCell ref="J308:N308"/>
    <mergeCell ref="F311:G311"/>
    <mergeCell ref="H311:N311"/>
    <mergeCell ref="F312:G312"/>
    <mergeCell ref="H312:N312"/>
    <mergeCell ref="F313:G313"/>
    <mergeCell ref="H313:N313"/>
    <mergeCell ref="C296:D296"/>
    <mergeCell ref="G296:N296"/>
    <mergeCell ref="C297:D297"/>
    <mergeCell ref="G297:N297"/>
    <mergeCell ref="K299:L299"/>
    <mergeCell ref="I305:J305"/>
    <mergeCell ref="F292:G292"/>
    <mergeCell ref="H292:J292"/>
    <mergeCell ref="L292:N292"/>
    <mergeCell ref="C294:D294"/>
    <mergeCell ref="G294:N294"/>
    <mergeCell ref="C295:D295"/>
    <mergeCell ref="G295:N295"/>
    <mergeCell ref="J286:N286"/>
    <mergeCell ref="F289:G289"/>
    <mergeCell ref="H289:N289"/>
    <mergeCell ref="F290:G290"/>
    <mergeCell ref="H290:N290"/>
    <mergeCell ref="F291:G291"/>
    <mergeCell ref="H291:N291"/>
    <mergeCell ref="C274:D274"/>
    <mergeCell ref="G274:N274"/>
    <mergeCell ref="C275:D275"/>
    <mergeCell ref="G275:N275"/>
    <mergeCell ref="K277:L277"/>
    <mergeCell ref="I283:J283"/>
    <mergeCell ref="F270:G270"/>
    <mergeCell ref="H270:J270"/>
    <mergeCell ref="L270:N270"/>
    <mergeCell ref="C272:D272"/>
    <mergeCell ref="G272:N272"/>
    <mergeCell ref="C273:D273"/>
    <mergeCell ref="G273:N273"/>
    <mergeCell ref="J264:N264"/>
    <mergeCell ref="F267:G267"/>
    <mergeCell ref="H267:N267"/>
    <mergeCell ref="F268:G268"/>
    <mergeCell ref="H268:N268"/>
    <mergeCell ref="F269:G269"/>
    <mergeCell ref="H269:N269"/>
    <mergeCell ref="C252:D252"/>
    <mergeCell ref="G252:N252"/>
    <mergeCell ref="C253:D253"/>
    <mergeCell ref="G253:N253"/>
    <mergeCell ref="K255:L255"/>
    <mergeCell ref="I261:J261"/>
    <mergeCell ref="F248:G248"/>
    <mergeCell ref="H248:J248"/>
    <mergeCell ref="L248:N248"/>
    <mergeCell ref="C250:D250"/>
    <mergeCell ref="G250:N250"/>
    <mergeCell ref="C251:D251"/>
    <mergeCell ref="G251:N251"/>
    <mergeCell ref="J242:N242"/>
    <mergeCell ref="F245:G245"/>
    <mergeCell ref="H245:N245"/>
    <mergeCell ref="F246:G246"/>
    <mergeCell ref="H246:N246"/>
    <mergeCell ref="F247:G247"/>
    <mergeCell ref="H247:N247"/>
    <mergeCell ref="C230:D230"/>
    <mergeCell ref="G230:N230"/>
    <mergeCell ref="C231:D231"/>
    <mergeCell ref="G231:N231"/>
    <mergeCell ref="K233:L233"/>
    <mergeCell ref="I239:J239"/>
    <mergeCell ref="F226:G226"/>
    <mergeCell ref="H226:J226"/>
    <mergeCell ref="L226:N226"/>
    <mergeCell ref="C228:D228"/>
    <mergeCell ref="G228:N228"/>
    <mergeCell ref="C229:D229"/>
    <mergeCell ref="G229:N229"/>
    <mergeCell ref="J220:N220"/>
    <mergeCell ref="F223:G223"/>
    <mergeCell ref="H223:N223"/>
    <mergeCell ref="F224:G224"/>
    <mergeCell ref="H224:N224"/>
    <mergeCell ref="F225:G225"/>
    <mergeCell ref="H225:N225"/>
    <mergeCell ref="C208:D208"/>
    <mergeCell ref="G208:N208"/>
    <mergeCell ref="C209:D209"/>
    <mergeCell ref="G209:N209"/>
    <mergeCell ref="K211:L211"/>
    <mergeCell ref="I217:J217"/>
    <mergeCell ref="F204:G204"/>
    <mergeCell ref="H204:J204"/>
    <mergeCell ref="L204:N204"/>
    <mergeCell ref="C206:D206"/>
    <mergeCell ref="G206:N206"/>
    <mergeCell ref="C207:D207"/>
    <mergeCell ref="G207:N207"/>
    <mergeCell ref="J198:N198"/>
    <mergeCell ref="F201:G201"/>
    <mergeCell ref="H201:N201"/>
    <mergeCell ref="F202:G202"/>
    <mergeCell ref="H202:N202"/>
    <mergeCell ref="F203:G203"/>
    <mergeCell ref="H203:N203"/>
    <mergeCell ref="C186:D186"/>
    <mergeCell ref="G186:N186"/>
    <mergeCell ref="C187:D187"/>
    <mergeCell ref="G187:N187"/>
    <mergeCell ref="K189:L189"/>
    <mergeCell ref="I195:J195"/>
    <mergeCell ref="F182:G182"/>
    <mergeCell ref="H182:J182"/>
    <mergeCell ref="L182:N182"/>
    <mergeCell ref="C184:D184"/>
    <mergeCell ref="G184:N184"/>
    <mergeCell ref="C185:D185"/>
    <mergeCell ref="G185:N185"/>
    <mergeCell ref="J176:N176"/>
    <mergeCell ref="F179:G179"/>
    <mergeCell ref="H179:N179"/>
    <mergeCell ref="F180:G180"/>
    <mergeCell ref="H180:N180"/>
    <mergeCell ref="F181:G181"/>
    <mergeCell ref="H181:N181"/>
    <mergeCell ref="C164:D164"/>
    <mergeCell ref="G164:N164"/>
    <mergeCell ref="C165:D165"/>
    <mergeCell ref="G165:N165"/>
    <mergeCell ref="K167:L167"/>
    <mergeCell ref="I173:J173"/>
    <mergeCell ref="F160:G160"/>
    <mergeCell ref="H160:J160"/>
    <mergeCell ref="L160:N160"/>
    <mergeCell ref="C162:D162"/>
    <mergeCell ref="G162:N162"/>
    <mergeCell ref="C163:D163"/>
    <mergeCell ref="G163:N163"/>
    <mergeCell ref="J154:N154"/>
    <mergeCell ref="F157:G157"/>
    <mergeCell ref="H157:N157"/>
    <mergeCell ref="F158:G158"/>
    <mergeCell ref="H158:N158"/>
    <mergeCell ref="F159:G159"/>
    <mergeCell ref="H159:N159"/>
    <mergeCell ref="C142:D142"/>
    <mergeCell ref="G142:N142"/>
    <mergeCell ref="C143:D143"/>
    <mergeCell ref="G143:N143"/>
    <mergeCell ref="K145:L145"/>
    <mergeCell ref="I151:J151"/>
    <mergeCell ref="F138:G138"/>
    <mergeCell ref="H138:J138"/>
    <mergeCell ref="L138:N138"/>
    <mergeCell ref="C140:D140"/>
    <mergeCell ref="G140:N140"/>
    <mergeCell ref="C141:D141"/>
    <mergeCell ref="G141:N141"/>
    <mergeCell ref="J132:N132"/>
    <mergeCell ref="F135:G135"/>
    <mergeCell ref="H135:N135"/>
    <mergeCell ref="F136:G136"/>
    <mergeCell ref="H136:N136"/>
    <mergeCell ref="F137:G137"/>
    <mergeCell ref="H137:N137"/>
    <mergeCell ref="C120:D120"/>
    <mergeCell ref="G120:N120"/>
    <mergeCell ref="C121:D121"/>
    <mergeCell ref="G121:N121"/>
    <mergeCell ref="K123:L123"/>
    <mergeCell ref="I129:J129"/>
    <mergeCell ref="F116:G116"/>
    <mergeCell ref="H116:J116"/>
    <mergeCell ref="L116:N116"/>
    <mergeCell ref="C118:D118"/>
    <mergeCell ref="G118:N118"/>
    <mergeCell ref="C119:D119"/>
    <mergeCell ref="G119:N119"/>
    <mergeCell ref="J110:N110"/>
    <mergeCell ref="F113:G113"/>
    <mergeCell ref="H113:N113"/>
    <mergeCell ref="F114:G114"/>
    <mergeCell ref="H114:N114"/>
    <mergeCell ref="F115:G115"/>
    <mergeCell ref="H115:N115"/>
    <mergeCell ref="C98:D98"/>
    <mergeCell ref="G98:N98"/>
    <mergeCell ref="C99:D99"/>
    <mergeCell ref="G99:N99"/>
    <mergeCell ref="K101:L101"/>
    <mergeCell ref="I107:J107"/>
    <mergeCell ref="F94:G94"/>
    <mergeCell ref="H94:J94"/>
    <mergeCell ref="L94:N94"/>
    <mergeCell ref="C96:D96"/>
    <mergeCell ref="G96:N96"/>
    <mergeCell ref="C97:D97"/>
    <mergeCell ref="G97:N97"/>
    <mergeCell ref="J88:N88"/>
    <mergeCell ref="F91:G91"/>
    <mergeCell ref="H91:N91"/>
    <mergeCell ref="F92:G92"/>
    <mergeCell ref="H92:N92"/>
    <mergeCell ref="F93:G93"/>
    <mergeCell ref="H93:N93"/>
    <mergeCell ref="C76:D76"/>
    <mergeCell ref="G76:N76"/>
    <mergeCell ref="C77:D77"/>
    <mergeCell ref="G77:N77"/>
    <mergeCell ref="K79:L79"/>
    <mergeCell ref="I85:J85"/>
    <mergeCell ref="F72:G72"/>
    <mergeCell ref="H72:J72"/>
    <mergeCell ref="L72:N72"/>
    <mergeCell ref="C74:D74"/>
    <mergeCell ref="G74:N74"/>
    <mergeCell ref="C75:D75"/>
    <mergeCell ref="G75:N75"/>
    <mergeCell ref="J66:N66"/>
    <mergeCell ref="F69:G69"/>
    <mergeCell ref="H69:N69"/>
    <mergeCell ref="F70:G70"/>
    <mergeCell ref="H70:N70"/>
    <mergeCell ref="F71:G71"/>
    <mergeCell ref="H71:N71"/>
    <mergeCell ref="C54:D54"/>
    <mergeCell ref="G54:N54"/>
    <mergeCell ref="C55:D55"/>
    <mergeCell ref="G55:N55"/>
    <mergeCell ref="K57:L57"/>
    <mergeCell ref="I63:J63"/>
    <mergeCell ref="F50:G50"/>
    <mergeCell ref="H50:J50"/>
    <mergeCell ref="L50:N50"/>
    <mergeCell ref="C52:D52"/>
    <mergeCell ref="G52:N52"/>
    <mergeCell ref="C53:D53"/>
    <mergeCell ref="G53:N53"/>
    <mergeCell ref="J44:N44"/>
    <mergeCell ref="F47:G47"/>
    <mergeCell ref="H47:N47"/>
    <mergeCell ref="F48:G48"/>
    <mergeCell ref="H48:N48"/>
    <mergeCell ref="F49:G49"/>
    <mergeCell ref="H49:N49"/>
    <mergeCell ref="C32:D32"/>
    <mergeCell ref="G32:N32"/>
    <mergeCell ref="C33:D33"/>
    <mergeCell ref="G33:N33"/>
    <mergeCell ref="K35:L35"/>
    <mergeCell ref="I41:J41"/>
    <mergeCell ref="F28:G28"/>
    <mergeCell ref="H28:J28"/>
    <mergeCell ref="L28:N28"/>
    <mergeCell ref="C30:D30"/>
    <mergeCell ref="G30:N30"/>
    <mergeCell ref="C31:D31"/>
    <mergeCell ref="G31:N31"/>
    <mergeCell ref="J22:N22"/>
    <mergeCell ref="F25:G25"/>
    <mergeCell ref="H25:N25"/>
    <mergeCell ref="F26:G26"/>
    <mergeCell ref="H26:N26"/>
    <mergeCell ref="F27:G27"/>
    <mergeCell ref="H27:N27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4.57421875" style="0" customWidth="1"/>
    <col min="4" max="4" width="13.00390625" style="0" customWidth="1"/>
    <col min="5" max="6" width="24.57421875" style="0" customWidth="1"/>
    <col min="7" max="8" width="17.140625" style="0" customWidth="1"/>
    <col min="9" max="9" width="8.57421875" style="0" customWidth="1"/>
  </cols>
  <sheetData>
    <row r="2" spans="1:9" ht="18" customHeight="1">
      <c r="A2" s="2"/>
      <c r="B2" s="3" t="s">
        <v>0</v>
      </c>
      <c r="C2" s="4"/>
      <c r="D2" s="4"/>
      <c r="E2" s="5"/>
      <c r="F2" s="6"/>
      <c r="G2" s="7"/>
      <c r="H2" s="7"/>
      <c r="I2" s="8"/>
    </row>
    <row r="3" spans="1:9" ht="15" customHeight="1">
      <c r="A3" s="2"/>
      <c r="B3" s="9" t="s">
        <v>47</v>
      </c>
      <c r="C3" s="10"/>
      <c r="D3" s="10"/>
      <c r="E3" s="11"/>
      <c r="F3" s="6"/>
      <c r="G3" s="7"/>
      <c r="H3" s="7"/>
      <c r="I3" s="8"/>
    </row>
    <row r="4" spans="1:9" ht="15" customHeight="1">
      <c r="A4" s="2"/>
      <c r="B4" s="12" t="s">
        <v>2</v>
      </c>
      <c r="C4" s="13"/>
      <c r="D4" s="13"/>
      <c r="E4" s="14"/>
      <c r="F4" s="6"/>
      <c r="G4" s="7"/>
      <c r="H4" s="7"/>
      <c r="I4" s="8"/>
    </row>
    <row r="5" spans="1:9" ht="15" customHeight="1">
      <c r="A5" s="27"/>
      <c r="B5" s="28"/>
      <c r="C5" s="28"/>
      <c r="D5" s="28"/>
      <c r="E5" s="29"/>
      <c r="F5" s="7"/>
      <c r="G5" s="7"/>
      <c r="H5" s="7"/>
      <c r="I5" s="8"/>
    </row>
    <row r="6" spans="1:9" ht="13.5" customHeight="1">
      <c r="A6" s="30"/>
      <c r="B6" s="30" t="s">
        <v>3</v>
      </c>
      <c r="C6" s="30" t="s">
        <v>31</v>
      </c>
      <c r="D6" s="30" t="s">
        <v>5</v>
      </c>
      <c r="E6" s="6"/>
      <c r="F6" s="7"/>
      <c r="G6" s="7"/>
      <c r="H6" s="7"/>
      <c r="I6" s="8"/>
    </row>
    <row r="7" spans="1:9" ht="13.5" customHeight="1">
      <c r="A7" s="31">
        <v>1</v>
      </c>
      <c r="B7" s="31" t="s">
        <v>36</v>
      </c>
      <c r="C7" s="31" t="s">
        <v>41</v>
      </c>
      <c r="D7" s="31"/>
      <c r="E7" s="32" t="s">
        <v>41</v>
      </c>
      <c r="F7" s="7"/>
      <c r="G7" s="7"/>
      <c r="H7" s="33"/>
      <c r="I7" s="34"/>
    </row>
    <row r="8" spans="1:9" ht="13.5" customHeight="1">
      <c r="A8" s="31">
        <v>2</v>
      </c>
      <c r="B8" s="31" t="s">
        <v>35</v>
      </c>
      <c r="C8" s="31" t="s">
        <v>10</v>
      </c>
      <c r="D8" s="31"/>
      <c r="E8" s="35" t="s">
        <v>130</v>
      </c>
      <c r="F8" s="32" t="s">
        <v>41</v>
      </c>
      <c r="G8" s="7"/>
      <c r="H8" s="33"/>
      <c r="I8" s="34"/>
    </row>
    <row r="9" spans="1:9" ht="13.5" customHeight="1">
      <c r="A9" s="30">
        <v>3</v>
      </c>
      <c r="B9" s="30" t="s">
        <v>38</v>
      </c>
      <c r="C9" s="30" t="s">
        <v>23</v>
      </c>
      <c r="D9" s="30"/>
      <c r="E9" s="32" t="s">
        <v>33</v>
      </c>
      <c r="F9" s="37" t="s">
        <v>128</v>
      </c>
      <c r="G9" s="38"/>
      <c r="H9" s="33"/>
      <c r="I9" s="34"/>
    </row>
    <row r="10" spans="1:9" ht="13.5" customHeight="1">
      <c r="A10" s="30">
        <v>4</v>
      </c>
      <c r="B10" s="30" t="s">
        <v>37</v>
      </c>
      <c r="C10" s="30" t="s">
        <v>33</v>
      </c>
      <c r="D10" s="30"/>
      <c r="E10" s="37" t="s">
        <v>130</v>
      </c>
      <c r="F10" s="7"/>
      <c r="G10" s="38"/>
      <c r="H10" s="33"/>
      <c r="I10" s="34"/>
    </row>
    <row r="11" spans="1:7" ht="13.5" customHeight="1">
      <c r="A11" s="38"/>
      <c r="B11" s="38"/>
      <c r="C11" s="38"/>
      <c r="D11" s="38"/>
      <c r="E11" s="38"/>
      <c r="F11" s="38"/>
      <c r="G11" s="38"/>
    </row>
    <row r="12" ht="13.5" customHeight="1"/>
    <row r="13" ht="13.5" customHeight="1"/>
    <row r="14" ht="13.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4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4.57421875" style="0" customWidth="1"/>
    <col min="4" max="4" width="13.00390625" style="0" customWidth="1"/>
    <col min="5" max="6" width="24.57421875" style="0" customWidth="1"/>
    <col min="7" max="8" width="17.140625" style="0" customWidth="1"/>
    <col min="9" max="9" width="8.57421875" style="0" customWidth="1"/>
  </cols>
  <sheetData>
    <row r="2" spans="1:9" ht="18" customHeight="1">
      <c r="A2" s="2"/>
      <c r="B2" s="3" t="s">
        <v>0</v>
      </c>
      <c r="C2" s="4"/>
      <c r="D2" s="4"/>
      <c r="E2" s="5"/>
      <c r="F2" s="6"/>
      <c r="G2" s="7"/>
      <c r="H2" s="7"/>
      <c r="I2" s="8"/>
    </row>
    <row r="3" spans="1:9" ht="15" customHeight="1">
      <c r="A3" s="2"/>
      <c r="B3" s="9" t="s">
        <v>48</v>
      </c>
      <c r="C3" s="10"/>
      <c r="D3" s="10"/>
      <c r="E3" s="11"/>
      <c r="F3" s="6"/>
      <c r="G3" s="7"/>
      <c r="H3" s="7"/>
      <c r="I3" s="8"/>
    </row>
    <row r="4" spans="1:9" ht="15" customHeight="1">
      <c r="A4" s="2"/>
      <c r="B4" s="12" t="s">
        <v>2</v>
      </c>
      <c r="C4" s="13"/>
      <c r="D4" s="13"/>
      <c r="E4" s="14"/>
      <c r="F4" s="6"/>
      <c r="G4" s="7"/>
      <c r="H4" s="7"/>
      <c r="I4" s="8"/>
    </row>
    <row r="5" spans="1:9" ht="15" customHeight="1">
      <c r="A5" s="27"/>
      <c r="B5" s="28"/>
      <c r="C5" s="28"/>
      <c r="D5" s="28"/>
      <c r="E5" s="29"/>
      <c r="F5" s="7"/>
      <c r="G5" s="7"/>
      <c r="H5" s="7"/>
      <c r="I5" s="8"/>
    </row>
    <row r="6" spans="1:9" ht="13.5" customHeight="1">
      <c r="A6" s="30"/>
      <c r="B6" s="30" t="s">
        <v>3</v>
      </c>
      <c r="C6" s="30" t="s">
        <v>31</v>
      </c>
      <c r="D6" s="30" t="s">
        <v>5</v>
      </c>
      <c r="E6" s="6"/>
      <c r="F6" s="7"/>
      <c r="G6" s="7"/>
      <c r="H6" s="7"/>
      <c r="I6" s="8"/>
    </row>
    <row r="7" spans="1:9" ht="13.5" customHeight="1">
      <c r="A7" s="31">
        <v>1</v>
      </c>
      <c r="B7" s="31" t="s">
        <v>39</v>
      </c>
      <c r="C7" s="31" t="s">
        <v>45</v>
      </c>
      <c r="D7" s="31"/>
      <c r="E7" s="32"/>
      <c r="F7" s="7"/>
      <c r="G7" s="7"/>
      <c r="H7" s="33"/>
      <c r="I7" s="34"/>
    </row>
    <row r="8" spans="1:9" ht="13.5" customHeight="1">
      <c r="A8" s="31">
        <v>2</v>
      </c>
      <c r="B8" s="31"/>
      <c r="C8" s="31"/>
      <c r="D8" s="31"/>
      <c r="E8" s="35"/>
      <c r="F8" s="32" t="s">
        <v>11</v>
      </c>
      <c r="G8" s="7"/>
      <c r="H8" s="33"/>
      <c r="I8" s="34"/>
    </row>
    <row r="9" spans="1:9" ht="13.5" customHeight="1">
      <c r="A9" s="30">
        <v>3</v>
      </c>
      <c r="B9" s="30"/>
      <c r="C9" s="30"/>
      <c r="D9" s="30"/>
      <c r="E9" s="32"/>
      <c r="F9" s="37" t="s">
        <v>128</v>
      </c>
      <c r="G9" s="38"/>
      <c r="H9" s="33"/>
      <c r="I9" s="34"/>
    </row>
    <row r="10" spans="1:9" ht="13.5" customHeight="1">
      <c r="A10" s="30">
        <v>4</v>
      </c>
      <c r="B10" s="30" t="s">
        <v>34</v>
      </c>
      <c r="C10" s="30" t="s">
        <v>11</v>
      </c>
      <c r="D10" s="30"/>
      <c r="E10" s="37"/>
      <c r="F10" s="7"/>
      <c r="G10" s="38"/>
      <c r="H10" s="33"/>
      <c r="I10" s="34"/>
    </row>
    <row r="11" spans="1:7" ht="13.5" customHeight="1">
      <c r="A11" s="38"/>
      <c r="B11" s="38"/>
      <c r="C11" s="38"/>
      <c r="D11" s="38"/>
      <c r="E11" s="38"/>
      <c r="F11" s="38"/>
      <c r="G11" s="38"/>
    </row>
    <row r="12" ht="13.5" customHeight="1"/>
    <row r="13" ht="13.5" customHeight="1"/>
    <row r="14" ht="13.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4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Mika</cp:lastModifiedBy>
  <cp:lastPrinted>2018-03-24T14:54:56Z</cp:lastPrinted>
  <dcterms:created xsi:type="dcterms:W3CDTF">2018-03-22T11:23:06Z</dcterms:created>
  <dcterms:modified xsi:type="dcterms:W3CDTF">2018-04-03T11:12:43Z</dcterms:modified>
  <cp:category/>
  <cp:version/>
  <cp:contentType/>
  <cp:contentStatus/>
</cp:coreProperties>
</file>